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24519"/>
</workbook>
</file>

<file path=xl/calcChain.xml><?xml version="1.0" encoding="utf-8"?>
<calcChain xmlns="http://schemas.openxmlformats.org/spreadsheetml/2006/main">
  <c r="H51" i="1"/>
  <c r="E51"/>
  <c r="G48"/>
  <c r="F48"/>
  <c r="D48"/>
  <c r="I49"/>
  <c r="I50"/>
  <c r="H49"/>
  <c r="E49"/>
  <c r="C48"/>
  <c r="C51" s="1"/>
  <c r="I30"/>
  <c r="I31"/>
  <c r="E50"/>
  <c r="I48"/>
  <c r="G43"/>
  <c r="F43"/>
  <c r="H43" s="1"/>
  <c r="D43"/>
  <c r="E43" s="1"/>
  <c r="C43"/>
  <c r="H41"/>
  <c r="H42"/>
  <c r="G40"/>
  <c r="F40"/>
  <c r="D40"/>
  <c r="E40" s="1"/>
  <c r="C40"/>
  <c r="G37"/>
  <c r="F37"/>
  <c r="I37" s="1"/>
  <c r="D37"/>
  <c r="E37" s="1"/>
  <c r="C37"/>
  <c r="G32"/>
  <c r="F32"/>
  <c r="D32"/>
  <c r="E32" s="1"/>
  <c r="C32"/>
  <c r="G30"/>
  <c r="F30"/>
  <c r="D30"/>
  <c r="C30"/>
  <c r="G25"/>
  <c r="F25"/>
  <c r="D25"/>
  <c r="C25"/>
  <c r="G19"/>
  <c r="F19"/>
  <c r="D19"/>
  <c r="E19" s="1"/>
  <c r="C19"/>
  <c r="G15"/>
  <c r="F15"/>
  <c r="I15" s="1"/>
  <c r="D15"/>
  <c r="C15"/>
  <c r="G13"/>
  <c r="I13" s="1"/>
  <c r="F13"/>
  <c r="D13"/>
  <c r="C13"/>
  <c r="F4"/>
  <c r="G4"/>
  <c r="D4"/>
  <c r="D51" s="1"/>
  <c r="C4"/>
  <c r="I5"/>
  <c r="I6"/>
  <c r="I7"/>
  <c r="I9"/>
  <c r="I10"/>
  <c r="I11"/>
  <c r="I12"/>
  <c r="I14"/>
  <c r="I16"/>
  <c r="I17"/>
  <c r="I18"/>
  <c r="I20"/>
  <c r="I21"/>
  <c r="I22"/>
  <c r="I23"/>
  <c r="I24"/>
  <c r="I26"/>
  <c r="I27"/>
  <c r="I28"/>
  <c r="I29"/>
  <c r="I33"/>
  <c r="I34"/>
  <c r="I35"/>
  <c r="I36"/>
  <c r="I38"/>
  <c r="I39"/>
  <c r="I41"/>
  <c r="I42"/>
  <c r="I44"/>
  <c r="I45"/>
  <c r="I46"/>
  <c r="I47"/>
  <c r="H5"/>
  <c r="H6"/>
  <c r="H7"/>
  <c r="H8"/>
  <c r="H9"/>
  <c r="H10"/>
  <c r="H11"/>
  <c r="H12"/>
  <c r="H14"/>
  <c r="H16"/>
  <c r="H17"/>
  <c r="H18"/>
  <c r="H20"/>
  <c r="H21"/>
  <c r="H22"/>
  <c r="H23"/>
  <c r="H24"/>
  <c r="H26"/>
  <c r="H27"/>
  <c r="H28"/>
  <c r="H29"/>
  <c r="H31"/>
  <c r="H33"/>
  <c r="H34"/>
  <c r="H35"/>
  <c r="H36"/>
  <c r="H38"/>
  <c r="H39"/>
  <c r="H44"/>
  <c r="H45"/>
  <c r="H46"/>
  <c r="H47"/>
  <c r="H50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3"/>
  <c r="E34"/>
  <c r="E35"/>
  <c r="E36"/>
  <c r="E38"/>
  <c r="E39"/>
  <c r="E41"/>
  <c r="E42"/>
  <c r="E44"/>
  <c r="E45"/>
  <c r="E46"/>
  <c r="E47"/>
  <c r="E48"/>
  <c r="H48" l="1"/>
  <c r="I43"/>
  <c r="H37"/>
  <c r="I19"/>
  <c r="H13"/>
  <c r="I4"/>
  <c r="G51"/>
  <c r="F51"/>
  <c r="I40"/>
  <c r="H40"/>
  <c r="I32"/>
  <c r="H32"/>
  <c r="H30"/>
  <c r="I25"/>
  <c r="H25"/>
  <c r="H19"/>
  <c r="H15"/>
  <c r="E4"/>
  <c r="H4"/>
  <c r="J40" l="1"/>
  <c r="J49"/>
  <c r="J50"/>
  <c r="J47"/>
  <c r="J45"/>
  <c r="J43"/>
  <c r="J41"/>
  <c r="J38"/>
  <c r="J36"/>
  <c r="J34"/>
  <c r="J31"/>
  <c r="J29"/>
  <c r="J27"/>
  <c r="J25"/>
  <c r="J23"/>
  <c r="J21"/>
  <c r="J19"/>
  <c r="J17"/>
  <c r="J15"/>
  <c r="J13"/>
  <c r="J11"/>
  <c r="J9"/>
  <c r="J7"/>
  <c r="J5"/>
  <c r="J48"/>
  <c r="J46"/>
  <c r="J44"/>
  <c r="J42"/>
  <c r="J39"/>
  <c r="J37"/>
  <c r="J35"/>
  <c r="J33"/>
  <c r="J30"/>
  <c r="J28"/>
  <c r="J26"/>
  <c r="J24"/>
  <c r="J22"/>
  <c r="J20"/>
  <c r="J18"/>
  <c r="J16"/>
  <c r="J14"/>
  <c r="J12"/>
  <c r="J10"/>
  <c r="J8"/>
  <c r="J6"/>
  <c r="J32"/>
  <c r="J4"/>
  <c r="I51"/>
  <c r="J51" l="1"/>
</calcChain>
</file>

<file path=xl/sharedStrings.xml><?xml version="1.0" encoding="utf-8"?>
<sst xmlns="http://schemas.openxmlformats.org/spreadsheetml/2006/main" count="108" uniqueCount="108">
  <si>
    <t>Наименование расходов</t>
  </si>
  <si>
    <t>Уточненный  годовой план на 2012 год</t>
  </si>
  <si>
    <t>Отклонение</t>
  </si>
  <si>
    <t>% испол.</t>
  </si>
  <si>
    <t>Удел.вес в структуре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</si>
  <si>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</si>
  <si>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</si>
  <si>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</si>
  <si>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</si>
  <si>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</si>
  <si>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</si>
  <si>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</si>
  <si>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</si>
  <si>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</si>
  <si>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</si>
  <si>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</si>
  <si>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</si>
  <si>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</si>
  <si>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</si>
  <si>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</si>
  <si>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</si>
  <si>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</si>
  <si>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</si>
  <si>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</si>
  <si>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</si>
  <si>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</si>
  <si>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</si>
  <si>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</si>
  <si>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</si>
  <si>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</si>
  <si>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</si>
  <si>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</si>
  <si>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</si>
  <si>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</si>
  <si>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</si>
  <si>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Водные ресурсы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</si>
  <si>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</si>
  <si>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</si>
  <si>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</si>
  <si>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</si>
  <si>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</si>
  <si>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</si>
  <si>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</si>
  <si>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</si>
  <si>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</si>
  <si>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</si>
  <si>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</si>
  <si>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</si>
  <si>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</si>
  <si>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</si>
  <si>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</si>
  <si>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</si>
  <si>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</si>
  <si>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</si>
  <si>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</si>
  <si>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</si>
  <si>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</si>
  <si>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</si>
  <si>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</si>
  <si>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</si>
  <si>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</si>
  <si>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</si>
  <si>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</si>
  <si>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</si>
  <si>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</si>
  <si>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</si>
  <si>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</si>
  <si>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</si>
  <si>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</si>
  <si>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</si>
  <si>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</si>
  <si>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</si>
  <si>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</si>
  <si>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</si>
  <si>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</si>
  <si>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</si>
  <si>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</si>
  <si>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</si>
  <si>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</si>
  <si>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</si>
  <si>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</si>
  <si>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</si>
  <si>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</si>
  <si>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</si>
  <si>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</si>
  <si>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</si>
  <si>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</si>
  <si>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</si>
  <si>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</si>
  <si>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</si>
  <si>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/>
  </si>
  <si>
    <t>Утвержденный годовой план на 2012 год</t>
  </si>
  <si>
    <t xml:space="preserve">Остаток ассигнований </t>
  </si>
  <si>
    <t>Раз.,подраздел</t>
  </si>
  <si>
    <t>руб.</t>
  </si>
  <si>
    <t>0200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</si>
  <si>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</si>
  <si>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</si>
  <si>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</si>
  <si>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</si>
  <si>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</si>
  <si>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>ОБЩЕГОСУДАРСТВЕН НЫЕ ВОПРОСЫ</t>
  </si>
  <si>
    <t>ВСЕГО</t>
  </si>
  <si>
    <t>Исполнение расходов консолидированного бюджета за 9 месяцев 2012 года</t>
  </si>
  <si>
    <t>Уточненный план на 9 месяцев 2012 года</t>
  </si>
  <si>
    <t>Исполнено за 9 месяцев 2012 года</t>
  </si>
  <si>
    <t>1101</t>
  </si>
  <si>
    <t>Физическая  культура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</si>
</sst>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" fontId="2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4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1" zoomScaleNormal="7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/>
  <cols>
    <col min="1" max="1" width="11" customWidth="1"/>
    <col min="2" max="2" width="33.5703125" customWidth="1"/>
    <col min="3" max="3" width="18.85546875" customWidth="1"/>
    <col min="4" max="4" width="21.5703125" customWidth="1"/>
    <col min="5" max="5" width="19.140625" customWidth="1"/>
    <col min="6" max="7" width="19.42578125" customWidth="1"/>
    <col min="8" max="8" width="19" customWidth="1"/>
    <col min="9" max="9" width="8.5703125" customWidth="1"/>
  </cols>
  <sheetData>
    <row r="1" spans="1:10" ht="20.25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>
      <c r="A2" s="1"/>
      <c r="B2" s="2"/>
      <c r="C2" s="2"/>
      <c r="D2" s="2"/>
      <c r="E2" s="2"/>
      <c r="F2" s="3"/>
      <c r="G2" s="3"/>
      <c r="H2" s="3"/>
      <c r="I2" s="2"/>
      <c r="J2" s="2" t="s">
        <v>94</v>
      </c>
    </row>
    <row r="3" spans="1:10" ht="75">
      <c r="A3" s="4" t="s">
        <v>93</v>
      </c>
      <c r="B3" s="4" t="s">
        <v>0</v>
      </c>
      <c r="C3" s="11" t="s">
        <v>91</v>
      </c>
      <c r="D3" s="11" t="s">
        <v>1</v>
      </c>
      <c r="E3" s="11" t="s">
        <v>2</v>
      </c>
      <c r="F3" s="11" t="s">
        <v>104</v>
      </c>
      <c r="G3" s="11" t="s">
        <v>105</v>
      </c>
      <c r="H3" s="11" t="s">
        <v>92</v>
      </c>
      <c r="I3" s="11" t="s">
        <v>3</v>
      </c>
      <c r="J3" s="11" t="s">
        <v>4</v>
      </c>
    </row>
    <row r="4" spans="1:10" ht="37.5">
      <c r="A4" s="4" t="s">
        <v>5</v>
      </c>
      <c r="B4" s="7" t="s">
        <v>101</v>
      </c>
      <c r="C4" s="12">
        <f>C5+C6+C7+C8+C9+C10+C11+C12</f>
        <v>95057466</v>
      </c>
      <c r="D4" s="12">
        <f t="shared" ref="D4:E4" si="0">D5+D6+D7+D8+D9+D10+D11+D12</f>
        <v>113997243.24000001</v>
      </c>
      <c r="E4" s="12">
        <f t="shared" si="0"/>
        <v>18939777.240000002</v>
      </c>
      <c r="F4" s="12">
        <f t="shared" ref="F4" si="1">F5+F6+F7+F8+F9+F10+F11+F12</f>
        <v>77614242.950000003</v>
      </c>
      <c r="G4" s="12">
        <f t="shared" ref="G4" si="2">G5+G6+G7+G8+G9+G10+G11+G12</f>
        <v>74501323.879999995</v>
      </c>
      <c r="H4" s="12">
        <f>F4-G4</f>
        <v>3112919.0700000077</v>
      </c>
      <c r="I4" s="13">
        <f>G4/F4*100</f>
        <v>95.989242500238788</v>
      </c>
      <c r="J4" s="13">
        <f>G4/G51*100</f>
        <v>9.9547155162652814</v>
      </c>
    </row>
    <row r="5" spans="1:10" ht="112.5">
      <c r="A5" s="5" t="s">
        <v>6</v>
      </c>
      <c r="B5" s="6" t="s">
        <v>7</v>
      </c>
      <c r="C5" s="10">
        <v>10306628</v>
      </c>
      <c r="D5" s="10">
        <v>10207507</v>
      </c>
      <c r="E5" s="10">
        <f t="shared" ref="E5:E51" si="3">D5-C5</f>
        <v>-99121</v>
      </c>
      <c r="F5" s="10">
        <v>7209500.1399999997</v>
      </c>
      <c r="G5" s="10">
        <v>7028605.0999999996</v>
      </c>
      <c r="H5" s="10">
        <f t="shared" ref="H5:H51" si="4">F5-G5</f>
        <v>180895.04000000004</v>
      </c>
      <c r="I5" s="14">
        <f t="shared" ref="I5:I51" si="5">G5/F5*100</f>
        <v>97.490879582672434</v>
      </c>
      <c r="J5" s="14">
        <f>G5/G51*100</f>
        <v>0.9391479319128484</v>
      </c>
    </row>
    <row r="6" spans="1:10" ht="131.25">
      <c r="A6" s="5" t="s">
        <v>8</v>
      </c>
      <c r="B6" s="6" t="s">
        <v>9</v>
      </c>
      <c r="C6" s="10">
        <v>3403443</v>
      </c>
      <c r="D6" s="10">
        <v>3673786.92</v>
      </c>
      <c r="E6" s="10">
        <f t="shared" si="3"/>
        <v>270343.91999999993</v>
      </c>
      <c r="F6" s="10">
        <v>2626913.62</v>
      </c>
      <c r="G6" s="10">
        <v>2270269.11</v>
      </c>
      <c r="H6" s="10">
        <f t="shared" si="4"/>
        <v>356644.51000000024</v>
      </c>
      <c r="I6" s="14">
        <f t="shared" si="5"/>
        <v>86.423439762743314</v>
      </c>
      <c r="J6" s="14">
        <f>G6/G51*100</f>
        <v>0.30334874547755181</v>
      </c>
    </row>
    <row r="7" spans="1:10" ht="150">
      <c r="A7" s="5" t="s">
        <v>10</v>
      </c>
      <c r="B7" s="6" t="s">
        <v>11</v>
      </c>
      <c r="C7" s="10">
        <v>47130129</v>
      </c>
      <c r="D7" s="10">
        <v>52397033.859999999</v>
      </c>
      <c r="E7" s="10">
        <f t="shared" si="3"/>
        <v>5266904.8599999994</v>
      </c>
      <c r="F7" s="10">
        <v>38637268.719999999</v>
      </c>
      <c r="G7" s="10">
        <v>36777072.780000001</v>
      </c>
      <c r="H7" s="10">
        <f t="shared" si="4"/>
        <v>1860195.9399999976</v>
      </c>
      <c r="I7" s="14">
        <f t="shared" si="5"/>
        <v>95.185487997403158</v>
      </c>
      <c r="J7" s="14">
        <f>G7/G51*100</f>
        <v>4.9140777368677755</v>
      </c>
    </row>
    <row r="8" spans="1:10" ht="18.75">
      <c r="A8" s="5" t="s">
        <v>12</v>
      </c>
      <c r="B8" s="6" t="s">
        <v>13</v>
      </c>
      <c r="C8" s="10">
        <v>5700</v>
      </c>
      <c r="D8" s="10">
        <v>5700</v>
      </c>
      <c r="E8" s="10">
        <f t="shared" si="3"/>
        <v>0</v>
      </c>
      <c r="F8" s="10">
        <v>5700</v>
      </c>
      <c r="G8" s="10"/>
      <c r="H8" s="10">
        <f t="shared" si="4"/>
        <v>5700</v>
      </c>
      <c r="I8" s="14"/>
      <c r="J8" s="14">
        <f>G8/G51*100</f>
        <v>0</v>
      </c>
    </row>
    <row r="9" spans="1:10" ht="112.5">
      <c r="A9" s="5" t="s">
        <v>14</v>
      </c>
      <c r="B9" s="6" t="s">
        <v>15</v>
      </c>
      <c r="C9" s="10">
        <v>10493360</v>
      </c>
      <c r="D9" s="10">
        <v>12143810</v>
      </c>
      <c r="E9" s="10">
        <f t="shared" si="3"/>
        <v>1650450</v>
      </c>
      <c r="F9" s="10">
        <v>8531749.5299999993</v>
      </c>
      <c r="G9" s="10">
        <v>8361706.6900000004</v>
      </c>
      <c r="H9" s="10">
        <f t="shared" si="4"/>
        <v>170042.83999999892</v>
      </c>
      <c r="I9" s="14">
        <f t="shared" si="5"/>
        <v>98.006940553023952</v>
      </c>
      <c r="J9" s="14">
        <f>G9/G51*100</f>
        <v>1.1172742576155443</v>
      </c>
    </row>
    <row r="10" spans="1:10" ht="37.5">
      <c r="A10" s="5" t="s">
        <v>16</v>
      </c>
      <c r="B10" s="6" t="s">
        <v>17</v>
      </c>
      <c r="C10" s="10">
        <v>325800</v>
      </c>
      <c r="D10" s="10">
        <v>684964</v>
      </c>
      <c r="E10" s="10">
        <f t="shared" si="3"/>
        <v>359164</v>
      </c>
      <c r="F10" s="10">
        <v>684964</v>
      </c>
      <c r="G10" s="10">
        <v>680804</v>
      </c>
      <c r="H10" s="10">
        <f t="shared" si="4"/>
        <v>4160</v>
      </c>
      <c r="I10" s="14">
        <f t="shared" si="5"/>
        <v>99.39266881179158</v>
      </c>
      <c r="J10" s="14">
        <f>G10/G51*100</f>
        <v>9.0967647142104313E-2</v>
      </c>
    </row>
    <row r="11" spans="1:10" ht="18.75">
      <c r="A11" s="5" t="s">
        <v>18</v>
      </c>
      <c r="B11" s="6" t="s">
        <v>19</v>
      </c>
      <c r="C11" s="10">
        <v>3795763</v>
      </c>
      <c r="D11" s="10">
        <v>2245220</v>
      </c>
      <c r="E11" s="10">
        <f t="shared" si="3"/>
        <v>-1550543</v>
      </c>
      <c r="F11" s="10">
        <v>78055</v>
      </c>
      <c r="G11" s="10"/>
      <c r="H11" s="10">
        <f t="shared" si="4"/>
        <v>78055</v>
      </c>
      <c r="I11" s="14">
        <f t="shared" si="5"/>
        <v>0</v>
      </c>
      <c r="J11" s="14">
        <f>G11/G51*100</f>
        <v>0</v>
      </c>
    </row>
    <row r="12" spans="1:10" ht="56.25">
      <c r="A12" s="5" t="s">
        <v>20</v>
      </c>
      <c r="B12" s="6" t="s">
        <v>21</v>
      </c>
      <c r="C12" s="10">
        <v>19596643</v>
      </c>
      <c r="D12" s="10">
        <v>32639221.460000001</v>
      </c>
      <c r="E12" s="10">
        <f t="shared" si="3"/>
        <v>13042578.460000001</v>
      </c>
      <c r="F12" s="10">
        <v>19840091.940000001</v>
      </c>
      <c r="G12" s="10">
        <v>19382866.199999999</v>
      </c>
      <c r="H12" s="10">
        <f t="shared" si="4"/>
        <v>457225.74000000209</v>
      </c>
      <c r="I12" s="14">
        <f t="shared" si="5"/>
        <v>97.69544545769881</v>
      </c>
      <c r="J12" s="14">
        <f>G12/G51*100</f>
        <v>2.5898991972494581</v>
      </c>
    </row>
    <row r="13" spans="1:10" ht="37.5">
      <c r="A13" s="4" t="s">
        <v>95</v>
      </c>
      <c r="B13" s="7" t="s">
        <v>96</v>
      </c>
      <c r="C13" s="12">
        <f>C14</f>
        <v>2901100</v>
      </c>
      <c r="D13" s="12">
        <f>D14</f>
        <v>2901100</v>
      </c>
      <c r="E13" s="12">
        <f t="shared" si="3"/>
        <v>0</v>
      </c>
      <c r="F13" s="12">
        <f>F14</f>
        <v>2901100</v>
      </c>
      <c r="G13" s="12">
        <f>G14</f>
        <v>1746645.95</v>
      </c>
      <c r="H13" s="12">
        <f t="shared" si="4"/>
        <v>1154454.05</v>
      </c>
      <c r="I13" s="13">
        <f t="shared" si="5"/>
        <v>60.20633380441901</v>
      </c>
      <c r="J13" s="13">
        <f>G13/G51*100</f>
        <v>0.23338328279767095</v>
      </c>
    </row>
    <row r="14" spans="1:10" ht="120" customHeight="1">
      <c r="A14" s="5" t="s">
        <v>97</v>
      </c>
      <c r="B14" s="6" t="s">
        <v>98</v>
      </c>
      <c r="C14" s="10">
        <v>2901100</v>
      </c>
      <c r="D14" s="10">
        <v>2901100</v>
      </c>
      <c r="E14" s="10">
        <f t="shared" si="3"/>
        <v>0</v>
      </c>
      <c r="F14" s="10">
        <v>2901100</v>
      </c>
      <c r="G14" s="10">
        <v>1746645.95</v>
      </c>
      <c r="H14" s="10">
        <f t="shared" si="4"/>
        <v>1154454.05</v>
      </c>
      <c r="I14" s="14">
        <f t="shared" si="5"/>
        <v>60.20633380441901</v>
      </c>
      <c r="J14" s="14">
        <f>G14/G51*100</f>
        <v>0.23338328279767095</v>
      </c>
    </row>
    <row r="15" spans="1:10" ht="75">
      <c r="A15" s="4" t="s">
        <v>22</v>
      </c>
      <c r="B15" s="7" t="s">
        <v>23</v>
      </c>
      <c r="C15" s="12">
        <f>C16+C17+C18</f>
        <v>10410060</v>
      </c>
      <c r="D15" s="12">
        <f>D16+D17+D18</f>
        <v>12688044.890000001</v>
      </c>
      <c r="E15" s="12">
        <f t="shared" si="3"/>
        <v>2277984.8900000006</v>
      </c>
      <c r="F15" s="12">
        <f>F16+F17+F18</f>
        <v>8149754.79</v>
      </c>
      <c r="G15" s="12">
        <f>G16+G17+G18</f>
        <v>7629514.0899999999</v>
      </c>
      <c r="H15" s="12">
        <f t="shared" si="4"/>
        <v>520240.70000000019</v>
      </c>
      <c r="I15" s="13">
        <f t="shared" si="5"/>
        <v>93.616486466091573</v>
      </c>
      <c r="J15" s="13">
        <f>G15/G51*100</f>
        <v>1.0194401701588607</v>
      </c>
    </row>
    <row r="16" spans="1:10" ht="81" customHeight="1">
      <c r="A16" s="5" t="s">
        <v>24</v>
      </c>
      <c r="B16" s="6" t="s">
        <v>25</v>
      </c>
      <c r="C16" s="10">
        <v>2446183</v>
      </c>
      <c r="D16" s="10">
        <v>3834341</v>
      </c>
      <c r="E16" s="10">
        <f t="shared" si="3"/>
        <v>1388158</v>
      </c>
      <c r="F16" s="10">
        <v>3020883.76</v>
      </c>
      <c r="G16" s="10">
        <v>2999279.03</v>
      </c>
      <c r="H16" s="10">
        <f t="shared" si="4"/>
        <v>21604.729999999981</v>
      </c>
      <c r="I16" s="14">
        <f t="shared" si="5"/>
        <v>99.284820876391493</v>
      </c>
      <c r="J16" s="14">
        <f>G16/G51*100</f>
        <v>0.40075756969957999</v>
      </c>
    </row>
    <row r="17" spans="1:10" ht="37.5">
      <c r="A17" s="5" t="s">
        <v>26</v>
      </c>
      <c r="B17" s="6" t="s">
        <v>27</v>
      </c>
      <c r="C17" s="10">
        <v>6743877</v>
      </c>
      <c r="D17" s="10">
        <v>7633703.8899999997</v>
      </c>
      <c r="E17" s="10">
        <f t="shared" si="3"/>
        <v>889826.88999999966</v>
      </c>
      <c r="F17" s="10">
        <v>5014343.03</v>
      </c>
      <c r="G17" s="10">
        <v>4530707.0599999996</v>
      </c>
      <c r="H17" s="10">
        <f t="shared" si="4"/>
        <v>483635.97000000067</v>
      </c>
      <c r="I17" s="14">
        <f t="shared" si="5"/>
        <v>90.354948452738768</v>
      </c>
      <c r="J17" s="14">
        <f>G17/G51*100</f>
        <v>0.60538387133201454</v>
      </c>
    </row>
    <row r="18" spans="1:10" ht="93.75">
      <c r="A18" s="5" t="s">
        <v>28</v>
      </c>
      <c r="B18" s="6" t="s">
        <v>29</v>
      </c>
      <c r="C18" s="10">
        <v>1220000</v>
      </c>
      <c r="D18" s="10">
        <v>1220000</v>
      </c>
      <c r="E18" s="10">
        <f t="shared" si="3"/>
        <v>0</v>
      </c>
      <c r="F18" s="10">
        <v>114528</v>
      </c>
      <c r="G18" s="10">
        <v>99528</v>
      </c>
      <c r="H18" s="10">
        <f t="shared" si="4"/>
        <v>15000</v>
      </c>
      <c r="I18" s="14">
        <f t="shared" si="5"/>
        <v>86.90276613579212</v>
      </c>
      <c r="J18" s="14">
        <f>G18/G51*100</f>
        <v>1.3298729127266229E-2</v>
      </c>
    </row>
    <row r="19" spans="1:10" ht="37.5">
      <c r="A19" s="4" t="s">
        <v>30</v>
      </c>
      <c r="B19" s="7" t="s">
        <v>31</v>
      </c>
      <c r="C19" s="12">
        <f>C20+C21+C22+C23+C24</f>
        <v>150359930</v>
      </c>
      <c r="D19" s="12">
        <f>D20+D21+D22+D23+D24</f>
        <v>210561847.56999999</v>
      </c>
      <c r="E19" s="12">
        <f t="shared" si="3"/>
        <v>60201917.569999993</v>
      </c>
      <c r="F19" s="12">
        <f>F20+F21+F22+F23+F24</f>
        <v>85610008.109999999</v>
      </c>
      <c r="G19" s="12">
        <f t="shared" ref="G19:H19" si="6">G20+G21+G22+G23+G24</f>
        <v>68527554.980000004</v>
      </c>
      <c r="H19" s="12">
        <f t="shared" si="6"/>
        <v>17082453.129999999</v>
      </c>
      <c r="I19" s="13">
        <f t="shared" si="5"/>
        <v>80.046196108227434</v>
      </c>
      <c r="J19" s="13">
        <f>G19/G51*100</f>
        <v>9.1565126540557831</v>
      </c>
    </row>
    <row r="20" spans="1:10" ht="37.5">
      <c r="A20" s="5" t="s">
        <v>32</v>
      </c>
      <c r="B20" s="6" t="s">
        <v>33</v>
      </c>
      <c r="C20" s="10">
        <v>10436392</v>
      </c>
      <c r="D20" s="10">
        <v>14802253</v>
      </c>
      <c r="E20" s="10">
        <f t="shared" si="3"/>
        <v>4365861</v>
      </c>
      <c r="F20" s="10">
        <v>8945179.0999999996</v>
      </c>
      <c r="G20" s="10">
        <v>8117614.2999999998</v>
      </c>
      <c r="H20" s="10">
        <f t="shared" si="4"/>
        <v>827564.79999999981</v>
      </c>
      <c r="I20" s="14">
        <f t="shared" si="5"/>
        <v>90.748482610035168</v>
      </c>
      <c r="J20" s="14">
        <f>G20/G51*100</f>
        <v>1.0846591284394629</v>
      </c>
    </row>
    <row r="21" spans="1:10" ht="18.75">
      <c r="A21" s="5" t="s">
        <v>34</v>
      </c>
      <c r="B21" s="6" t="s">
        <v>35</v>
      </c>
      <c r="C21" s="10">
        <v>11988267</v>
      </c>
      <c r="D21" s="10">
        <v>12231050</v>
      </c>
      <c r="E21" s="10">
        <f t="shared" si="3"/>
        <v>242783</v>
      </c>
      <c r="F21" s="10">
        <v>4026320</v>
      </c>
      <c r="G21" s="10">
        <v>1752335</v>
      </c>
      <c r="H21" s="10">
        <f t="shared" si="4"/>
        <v>2273985</v>
      </c>
      <c r="I21" s="14">
        <f t="shared" si="5"/>
        <v>43.522000238431126</v>
      </c>
      <c r="J21" s="14">
        <f>G21/G51*100</f>
        <v>0.23414344209898791</v>
      </c>
    </row>
    <row r="22" spans="1:10" ht="18.75">
      <c r="A22" s="5" t="s">
        <v>36</v>
      </c>
      <c r="B22" s="6" t="s">
        <v>37</v>
      </c>
      <c r="C22" s="10"/>
      <c r="D22" s="10">
        <v>10015965.800000001</v>
      </c>
      <c r="E22" s="10">
        <f t="shared" si="3"/>
        <v>10015965.800000001</v>
      </c>
      <c r="F22" s="10">
        <v>8204929.5999999996</v>
      </c>
      <c r="G22" s="10">
        <v>8204613.4699999997</v>
      </c>
      <c r="H22" s="10">
        <f t="shared" si="4"/>
        <v>316.12999999988824</v>
      </c>
      <c r="I22" s="14">
        <f t="shared" si="5"/>
        <v>99.996147072364877</v>
      </c>
      <c r="J22" s="14">
        <f>G22/G51*100</f>
        <v>1.0962837807596841</v>
      </c>
    </row>
    <row r="23" spans="1:10" ht="37.5">
      <c r="A23" s="5" t="s">
        <v>38</v>
      </c>
      <c r="B23" s="6" t="s">
        <v>39</v>
      </c>
      <c r="C23" s="10">
        <v>124765965</v>
      </c>
      <c r="D23" s="10">
        <v>168676252.06999999</v>
      </c>
      <c r="E23" s="10">
        <f t="shared" si="3"/>
        <v>43910287.069999993</v>
      </c>
      <c r="F23" s="10">
        <v>61928624.770000003</v>
      </c>
      <c r="G23" s="10">
        <v>48501537.630000003</v>
      </c>
      <c r="H23" s="10">
        <f t="shared" si="4"/>
        <v>13427087.140000001</v>
      </c>
      <c r="I23" s="14">
        <f t="shared" si="5"/>
        <v>78.31844774550126</v>
      </c>
      <c r="J23" s="14">
        <f>G23/G51*100</f>
        <v>6.4806769069737173</v>
      </c>
    </row>
    <row r="24" spans="1:10" ht="37.5">
      <c r="A24" s="5" t="s">
        <v>40</v>
      </c>
      <c r="B24" s="6" t="s">
        <v>41</v>
      </c>
      <c r="C24" s="10">
        <v>3169306</v>
      </c>
      <c r="D24" s="10">
        <v>4836326.7</v>
      </c>
      <c r="E24" s="10">
        <f t="shared" si="3"/>
        <v>1667020.7000000002</v>
      </c>
      <c r="F24" s="10">
        <v>2504954.64</v>
      </c>
      <c r="G24" s="10">
        <v>1951454.58</v>
      </c>
      <c r="H24" s="10">
        <f t="shared" si="4"/>
        <v>553500.06000000006</v>
      </c>
      <c r="I24" s="14">
        <f t="shared" si="5"/>
        <v>77.90378910813331</v>
      </c>
      <c r="J24" s="14">
        <f>G24/G51*100</f>
        <v>0.26074939578393103</v>
      </c>
    </row>
    <row r="25" spans="1:10" ht="56.25">
      <c r="A25" s="4" t="s">
        <v>42</v>
      </c>
      <c r="B25" s="7" t="s">
        <v>43</v>
      </c>
      <c r="C25" s="12">
        <f>C26+C27+C28+C29</f>
        <v>87113789</v>
      </c>
      <c r="D25" s="12">
        <f>D26+D27+D28+D29</f>
        <v>131846855.7</v>
      </c>
      <c r="E25" s="12">
        <f t="shared" si="3"/>
        <v>44733066.700000003</v>
      </c>
      <c r="F25" s="12">
        <f>F26+F27+F28+F29</f>
        <v>69060834.849999994</v>
      </c>
      <c r="G25" s="12">
        <f>G26+G27+G28+G29</f>
        <v>59065422.189999998</v>
      </c>
      <c r="H25" s="12">
        <f t="shared" si="4"/>
        <v>9995412.6599999964</v>
      </c>
      <c r="I25" s="13">
        <f t="shared" si="5"/>
        <v>85.526655329739327</v>
      </c>
      <c r="J25" s="13">
        <f>G25/G51*100</f>
        <v>7.8922016969338271</v>
      </c>
    </row>
    <row r="26" spans="1:10" ht="18.75">
      <c r="A26" s="5" t="s">
        <v>44</v>
      </c>
      <c r="B26" s="6" t="s">
        <v>45</v>
      </c>
      <c r="C26" s="10">
        <v>1864751</v>
      </c>
      <c r="D26" s="10">
        <v>19799051.77</v>
      </c>
      <c r="E26" s="10">
        <f t="shared" si="3"/>
        <v>17934300.77</v>
      </c>
      <c r="F26" s="10">
        <v>15648677.439999999</v>
      </c>
      <c r="G26" s="10">
        <v>14713832.75</v>
      </c>
      <c r="H26" s="10">
        <f t="shared" si="4"/>
        <v>934844.68999999948</v>
      </c>
      <c r="I26" s="14">
        <f t="shared" si="5"/>
        <v>94.026046651006951</v>
      </c>
      <c r="J26" s="14">
        <f>G26/G51*100</f>
        <v>1.9660324347535243</v>
      </c>
    </row>
    <row r="27" spans="1:10" ht="46.5" customHeight="1">
      <c r="A27" s="5" t="s">
        <v>46</v>
      </c>
      <c r="B27" s="6" t="s">
        <v>47</v>
      </c>
      <c r="C27" s="10">
        <v>56885335</v>
      </c>
      <c r="D27" s="10">
        <v>86760337.920000002</v>
      </c>
      <c r="E27" s="10">
        <f t="shared" si="3"/>
        <v>29875002.920000002</v>
      </c>
      <c r="F27" s="10">
        <v>36230023.229999997</v>
      </c>
      <c r="G27" s="10">
        <v>30672835.030000001</v>
      </c>
      <c r="H27" s="10">
        <f t="shared" si="4"/>
        <v>5557188.1999999955</v>
      </c>
      <c r="I27" s="14">
        <f t="shared" si="5"/>
        <v>84.661372793715444</v>
      </c>
      <c r="J27" s="14">
        <f>G27/G51*100</f>
        <v>4.0984418920232795</v>
      </c>
    </row>
    <row r="28" spans="1:10" ht="64.5" customHeight="1">
      <c r="A28" s="5" t="s">
        <v>99</v>
      </c>
      <c r="B28" s="6" t="s">
        <v>100</v>
      </c>
      <c r="C28" s="10">
        <v>23449201</v>
      </c>
      <c r="D28" s="10">
        <v>19934870.010000002</v>
      </c>
      <c r="E28" s="10">
        <f t="shared" si="3"/>
        <v>-3514330.9899999984</v>
      </c>
      <c r="F28" s="10">
        <v>13765854.34</v>
      </c>
      <c r="G28" s="10">
        <v>10349642.66</v>
      </c>
      <c r="H28" s="10">
        <f t="shared" si="4"/>
        <v>3416211.6799999997</v>
      </c>
      <c r="I28" s="14">
        <f t="shared" si="5"/>
        <v>75.183438705483212</v>
      </c>
      <c r="J28" s="14">
        <f>G28/G51*100</f>
        <v>1.3828982226040827</v>
      </c>
    </row>
    <row r="29" spans="1:10" ht="56.25">
      <c r="A29" s="5" t="s">
        <v>48</v>
      </c>
      <c r="B29" s="6" t="s">
        <v>49</v>
      </c>
      <c r="C29" s="10">
        <v>4914502</v>
      </c>
      <c r="D29" s="10">
        <v>5352596</v>
      </c>
      <c r="E29" s="10">
        <f t="shared" si="3"/>
        <v>438094</v>
      </c>
      <c r="F29" s="10">
        <v>3416279.84</v>
      </c>
      <c r="G29" s="10">
        <v>3329111.75</v>
      </c>
      <c r="H29" s="10">
        <f t="shared" si="4"/>
        <v>87168.089999999851</v>
      </c>
      <c r="I29" s="14">
        <f t="shared" si="5"/>
        <v>97.448449948994821</v>
      </c>
      <c r="J29" s="14">
        <f>G29/G51*100</f>
        <v>0.44482914755294239</v>
      </c>
    </row>
    <row r="30" spans="1:10" ht="56.25">
      <c r="A30" s="4" t="s">
        <v>50</v>
      </c>
      <c r="B30" s="7" t="s">
        <v>51</v>
      </c>
      <c r="C30" s="12">
        <f>C31</f>
        <v>125422</v>
      </c>
      <c r="D30" s="12">
        <f>D31</f>
        <v>125422</v>
      </c>
      <c r="E30" s="12">
        <f t="shared" si="3"/>
        <v>0</v>
      </c>
      <c r="F30" s="12">
        <f>F31</f>
        <v>60000</v>
      </c>
      <c r="G30" s="12">
        <f>G31</f>
        <v>0</v>
      </c>
      <c r="H30" s="12">
        <f t="shared" si="4"/>
        <v>60000</v>
      </c>
      <c r="I30" s="13">
        <f t="shared" si="5"/>
        <v>0</v>
      </c>
      <c r="J30" s="13">
        <f>G30/G51*100</f>
        <v>0</v>
      </c>
    </row>
    <row r="31" spans="1:10" ht="75">
      <c r="A31" s="5" t="s">
        <v>52</v>
      </c>
      <c r="B31" s="6" t="s">
        <v>53</v>
      </c>
      <c r="C31" s="10">
        <v>125422</v>
      </c>
      <c r="D31" s="10">
        <v>125422</v>
      </c>
      <c r="E31" s="10">
        <f t="shared" si="3"/>
        <v>0</v>
      </c>
      <c r="F31" s="10">
        <v>60000</v>
      </c>
      <c r="G31" s="10">
        <v>0</v>
      </c>
      <c r="H31" s="10">
        <f t="shared" si="4"/>
        <v>60000</v>
      </c>
      <c r="I31" s="14">
        <f t="shared" si="5"/>
        <v>0</v>
      </c>
      <c r="J31" s="14">
        <f>G31/G51*100</f>
        <v>0</v>
      </c>
    </row>
    <row r="32" spans="1:10" ht="18.75">
      <c r="A32" s="4" t="s">
        <v>54</v>
      </c>
      <c r="B32" s="7" t="s">
        <v>55</v>
      </c>
      <c r="C32" s="12">
        <f>C33+C34+C35+C36</f>
        <v>461461357</v>
      </c>
      <c r="D32" s="12">
        <f>D33+D34+D35+D36</f>
        <v>579927658.88999999</v>
      </c>
      <c r="E32" s="12">
        <f t="shared" si="3"/>
        <v>118466301.88999999</v>
      </c>
      <c r="F32" s="12">
        <f>F33+F34+F35+F36</f>
        <v>361173162.09000003</v>
      </c>
      <c r="G32" s="12">
        <f>G33+G34+G35+G36</f>
        <v>334539151.19</v>
      </c>
      <c r="H32" s="12">
        <f t="shared" si="4"/>
        <v>26634010.900000036</v>
      </c>
      <c r="I32" s="13">
        <f t="shared" si="5"/>
        <v>92.625694903276582</v>
      </c>
      <c r="J32" s="13">
        <f>G32/G51*100</f>
        <v>44.700441625887926</v>
      </c>
    </row>
    <row r="33" spans="1:10" ht="18.75">
      <c r="A33" s="5" t="s">
        <v>56</v>
      </c>
      <c r="B33" s="6" t="s">
        <v>57</v>
      </c>
      <c r="C33" s="10">
        <v>86038046</v>
      </c>
      <c r="D33" s="10">
        <v>100651727.01000001</v>
      </c>
      <c r="E33" s="10">
        <f t="shared" si="3"/>
        <v>14613681.010000005</v>
      </c>
      <c r="F33" s="10">
        <v>58691676.359999999</v>
      </c>
      <c r="G33" s="10">
        <v>58400653.350000001</v>
      </c>
      <c r="H33" s="10">
        <f t="shared" si="4"/>
        <v>291023.00999999791</v>
      </c>
      <c r="I33" s="14">
        <f t="shared" si="5"/>
        <v>99.504149433021922</v>
      </c>
      <c r="J33" s="14">
        <f>G33/G51*100</f>
        <v>7.8033766352887941</v>
      </c>
    </row>
    <row r="34" spans="1:10" ht="18.75">
      <c r="A34" s="5" t="s">
        <v>58</v>
      </c>
      <c r="B34" s="6" t="s">
        <v>59</v>
      </c>
      <c r="C34" s="10">
        <v>356658181</v>
      </c>
      <c r="D34" s="10">
        <v>458994907.88</v>
      </c>
      <c r="E34" s="10">
        <f t="shared" si="3"/>
        <v>102336726.88</v>
      </c>
      <c r="F34" s="10">
        <v>286285130.48000002</v>
      </c>
      <c r="G34" s="10">
        <v>260117420.16</v>
      </c>
      <c r="H34" s="10">
        <f t="shared" si="4"/>
        <v>26167710.320000023</v>
      </c>
      <c r="I34" s="14">
        <f t="shared" si="5"/>
        <v>90.859563583995467</v>
      </c>
      <c r="J34" s="14">
        <f>G34/G51*100</f>
        <v>34.756361144513505</v>
      </c>
    </row>
    <row r="35" spans="1:10" ht="37.5">
      <c r="A35" s="5" t="s">
        <v>60</v>
      </c>
      <c r="B35" s="6" t="s">
        <v>61</v>
      </c>
      <c r="C35" s="10">
        <v>8922732</v>
      </c>
      <c r="D35" s="10">
        <v>9614180</v>
      </c>
      <c r="E35" s="10">
        <f t="shared" si="3"/>
        <v>691448</v>
      </c>
      <c r="F35" s="10">
        <v>9317844</v>
      </c>
      <c r="G35" s="10">
        <v>9188673.1999999993</v>
      </c>
      <c r="H35" s="10">
        <f t="shared" si="4"/>
        <v>129170.80000000075</v>
      </c>
      <c r="I35" s="14">
        <f t="shared" si="5"/>
        <v>98.613726523002526</v>
      </c>
      <c r="J35" s="14">
        <f>G35/G51*100</f>
        <v>1.2277718423536148</v>
      </c>
    </row>
    <row r="36" spans="1:10" ht="37.5">
      <c r="A36" s="5" t="s">
        <v>62</v>
      </c>
      <c r="B36" s="6" t="s">
        <v>63</v>
      </c>
      <c r="C36" s="10">
        <v>9842398</v>
      </c>
      <c r="D36" s="10">
        <v>10666844</v>
      </c>
      <c r="E36" s="10">
        <f t="shared" si="3"/>
        <v>824446</v>
      </c>
      <c r="F36" s="10">
        <v>6878511.25</v>
      </c>
      <c r="G36" s="10">
        <v>6832404.4800000004</v>
      </c>
      <c r="H36" s="10">
        <f t="shared" si="4"/>
        <v>46106.769999999553</v>
      </c>
      <c r="I36" s="14">
        <f t="shared" si="5"/>
        <v>99.329698414028186</v>
      </c>
      <c r="J36" s="14">
        <f>G36/G51*100</f>
        <v>0.91293200373201799</v>
      </c>
    </row>
    <row r="37" spans="1:10" ht="37.5">
      <c r="A37" s="4" t="s">
        <v>64</v>
      </c>
      <c r="B37" s="7" t="s">
        <v>65</v>
      </c>
      <c r="C37" s="12">
        <f>C38+C39</f>
        <v>60059185</v>
      </c>
      <c r="D37" s="12">
        <f>D38+D39</f>
        <v>99130297.280000001</v>
      </c>
      <c r="E37" s="12">
        <f t="shared" si="3"/>
        <v>39071112.280000001</v>
      </c>
      <c r="F37" s="12">
        <f>F38+F39</f>
        <v>54919977</v>
      </c>
      <c r="G37" s="12">
        <f>G38+G39</f>
        <v>48659238.199999996</v>
      </c>
      <c r="H37" s="12">
        <f t="shared" si="4"/>
        <v>6260738.8000000045</v>
      </c>
      <c r="I37" s="13">
        <f t="shared" si="5"/>
        <v>88.600252327126782</v>
      </c>
      <c r="J37" s="13">
        <f>G37/G51*100</f>
        <v>6.5017485367024914</v>
      </c>
    </row>
    <row r="38" spans="1:10" ht="18.75">
      <c r="A38" s="5" t="s">
        <v>66</v>
      </c>
      <c r="B38" s="6" t="s">
        <v>67</v>
      </c>
      <c r="C38" s="10">
        <v>55379286</v>
      </c>
      <c r="D38" s="10">
        <v>91702939.280000001</v>
      </c>
      <c r="E38" s="10">
        <f t="shared" si="3"/>
        <v>36323653.280000001</v>
      </c>
      <c r="F38" s="10">
        <v>50065459.149999999</v>
      </c>
      <c r="G38" s="10">
        <v>44045468.369999997</v>
      </c>
      <c r="H38" s="10">
        <f t="shared" si="4"/>
        <v>6019990.7800000012</v>
      </c>
      <c r="I38" s="14">
        <f t="shared" si="5"/>
        <v>87.975760370111374</v>
      </c>
      <c r="J38" s="14">
        <f>G38/G51*100</f>
        <v>5.8852659868198129</v>
      </c>
    </row>
    <row r="39" spans="1:10" ht="37.5">
      <c r="A39" s="5" t="s">
        <v>68</v>
      </c>
      <c r="B39" s="6" t="s">
        <v>69</v>
      </c>
      <c r="C39" s="10">
        <v>4679899</v>
      </c>
      <c r="D39" s="10">
        <v>7427358</v>
      </c>
      <c r="E39" s="10">
        <f t="shared" si="3"/>
        <v>2747459</v>
      </c>
      <c r="F39" s="10">
        <v>4854517.8499999996</v>
      </c>
      <c r="G39" s="10">
        <v>4613769.83</v>
      </c>
      <c r="H39" s="10">
        <f t="shared" si="4"/>
        <v>240748.01999999955</v>
      </c>
      <c r="I39" s="14">
        <f t="shared" si="5"/>
        <v>95.04074292362526</v>
      </c>
      <c r="J39" s="14">
        <f>G39/G51*100</f>
        <v>0.61648254988267781</v>
      </c>
    </row>
    <row r="40" spans="1:10" ht="18.75">
      <c r="A40" s="4" t="s">
        <v>70</v>
      </c>
      <c r="B40" s="7" t="s">
        <v>71</v>
      </c>
      <c r="C40" s="12">
        <f>C41+C42</f>
        <v>39888970</v>
      </c>
      <c r="D40" s="12">
        <f>D41+D42</f>
        <v>65818567.469999999</v>
      </c>
      <c r="E40" s="12">
        <f t="shared" si="3"/>
        <v>25929597.469999999</v>
      </c>
      <c r="F40" s="12">
        <f>F41+F42</f>
        <v>52361268.469999999</v>
      </c>
      <c r="G40" s="12">
        <f>G41+G42</f>
        <v>47534778.469999999</v>
      </c>
      <c r="H40" s="12">
        <f t="shared" si="4"/>
        <v>4826490</v>
      </c>
      <c r="I40" s="13">
        <f t="shared" si="5"/>
        <v>90.782327966777004</v>
      </c>
      <c r="J40" s="13">
        <f>G40/G51*100</f>
        <v>6.3515005123898458</v>
      </c>
    </row>
    <row r="41" spans="1:10" ht="37.5">
      <c r="A41" s="5" t="s">
        <v>72</v>
      </c>
      <c r="B41" s="6" t="s">
        <v>73</v>
      </c>
      <c r="C41" s="10">
        <v>33750408</v>
      </c>
      <c r="D41" s="10">
        <v>59680005.469999999</v>
      </c>
      <c r="E41" s="10">
        <f t="shared" si="3"/>
        <v>25929597.469999999</v>
      </c>
      <c r="F41" s="10">
        <v>48004533.469999999</v>
      </c>
      <c r="G41" s="10">
        <v>43349289.469999999</v>
      </c>
      <c r="H41" s="10">
        <f t="shared" si="4"/>
        <v>4655244</v>
      </c>
      <c r="I41" s="14">
        <f t="shared" si="5"/>
        <v>90.302490903470073</v>
      </c>
      <c r="J41" s="14">
        <f>G41/G51*100</f>
        <v>5.7922439767802452</v>
      </c>
    </row>
    <row r="42" spans="1:10" ht="37.5">
      <c r="A42" s="5" t="s">
        <v>74</v>
      </c>
      <c r="B42" s="6" t="s">
        <v>75</v>
      </c>
      <c r="C42" s="10">
        <v>6138562</v>
      </c>
      <c r="D42" s="10">
        <v>6138562</v>
      </c>
      <c r="E42" s="10">
        <f t="shared" si="3"/>
        <v>0</v>
      </c>
      <c r="F42" s="10">
        <v>4356735</v>
      </c>
      <c r="G42" s="10">
        <v>4185489</v>
      </c>
      <c r="H42" s="10">
        <f t="shared" si="4"/>
        <v>171246</v>
      </c>
      <c r="I42" s="14">
        <f t="shared" si="5"/>
        <v>96.069396004117763</v>
      </c>
      <c r="J42" s="14">
        <f>G42/G51*100</f>
        <v>0.55925653560960131</v>
      </c>
    </row>
    <row r="43" spans="1:10" ht="37.5">
      <c r="A43" s="4" t="s">
        <v>76</v>
      </c>
      <c r="B43" s="7" t="s">
        <v>77</v>
      </c>
      <c r="C43" s="12">
        <f>C44+C45+C46+C47</f>
        <v>78029267</v>
      </c>
      <c r="D43" s="12">
        <f>D44+D45+D46+D47</f>
        <v>184737968.56</v>
      </c>
      <c r="E43" s="12">
        <f t="shared" si="3"/>
        <v>106708701.56</v>
      </c>
      <c r="F43" s="12">
        <f>F44+F45+F46+F47</f>
        <v>166774685.25</v>
      </c>
      <c r="G43" s="12">
        <f>G44+G45+G46+G47</f>
        <v>95107882.539999992</v>
      </c>
      <c r="H43" s="12">
        <f t="shared" si="4"/>
        <v>71666802.710000008</v>
      </c>
      <c r="I43" s="13">
        <f t="shared" si="5"/>
        <v>57.027769170980932</v>
      </c>
      <c r="J43" s="13">
        <f>G43/G51*100</f>
        <v>12.708122013577217</v>
      </c>
    </row>
    <row r="44" spans="1:10" ht="18.75">
      <c r="A44" s="5" t="s">
        <v>78</v>
      </c>
      <c r="B44" s="6" t="s">
        <v>79</v>
      </c>
      <c r="C44" s="10">
        <v>3114955</v>
      </c>
      <c r="D44" s="10">
        <v>3124875</v>
      </c>
      <c r="E44" s="10">
        <f t="shared" si="3"/>
        <v>9920</v>
      </c>
      <c r="F44" s="10">
        <v>2528625.89</v>
      </c>
      <c r="G44" s="10">
        <v>2507650.71</v>
      </c>
      <c r="H44" s="10">
        <f t="shared" si="4"/>
        <v>20975.180000000168</v>
      </c>
      <c r="I44" s="14">
        <f t="shared" si="5"/>
        <v>99.17049097365684</v>
      </c>
      <c r="J44" s="14">
        <f>G44/G51*100</f>
        <v>0.33506719252960815</v>
      </c>
    </row>
    <row r="45" spans="1:10" ht="37.5">
      <c r="A45" s="5" t="s">
        <v>80</v>
      </c>
      <c r="B45" s="6" t="s">
        <v>81</v>
      </c>
      <c r="C45" s="10">
        <v>58547835</v>
      </c>
      <c r="D45" s="10">
        <v>155665149</v>
      </c>
      <c r="E45" s="10">
        <f t="shared" si="3"/>
        <v>97117314</v>
      </c>
      <c r="F45" s="10">
        <v>138740767.80000001</v>
      </c>
      <c r="G45" s="10">
        <v>83123420.049999997</v>
      </c>
      <c r="H45" s="10">
        <f t="shared" si="4"/>
        <v>55617347.750000015</v>
      </c>
      <c r="I45" s="14">
        <f t="shared" si="5"/>
        <v>59.912757704949058</v>
      </c>
      <c r="J45" s="14">
        <f>G45/G51*100</f>
        <v>11.106782487108358</v>
      </c>
    </row>
    <row r="46" spans="1:10" ht="18.75">
      <c r="A46" s="5" t="s">
        <v>82</v>
      </c>
      <c r="B46" s="6" t="s">
        <v>83</v>
      </c>
      <c r="C46" s="10">
        <v>16366477</v>
      </c>
      <c r="D46" s="10">
        <v>25806946</v>
      </c>
      <c r="E46" s="10">
        <f t="shared" si="3"/>
        <v>9440469</v>
      </c>
      <c r="F46" s="10">
        <v>25401293</v>
      </c>
      <c r="G46" s="10">
        <v>9400292.2300000004</v>
      </c>
      <c r="H46" s="10">
        <f t="shared" si="4"/>
        <v>16001000.77</v>
      </c>
      <c r="I46" s="14">
        <f t="shared" si="5"/>
        <v>37.007140660123092</v>
      </c>
      <c r="J46" s="14">
        <f>G46/G51*100</f>
        <v>1.2560479471497008</v>
      </c>
    </row>
    <row r="47" spans="1:10" ht="37.5">
      <c r="A47" s="5" t="s">
        <v>84</v>
      </c>
      <c r="B47" s="6" t="s">
        <v>85</v>
      </c>
      <c r="C47" s="10"/>
      <c r="D47" s="10">
        <v>140998.56</v>
      </c>
      <c r="E47" s="10">
        <f t="shared" si="3"/>
        <v>140998.56</v>
      </c>
      <c r="F47" s="10">
        <v>103998.56</v>
      </c>
      <c r="G47" s="10">
        <v>76519.55</v>
      </c>
      <c r="H47" s="10">
        <f t="shared" si="4"/>
        <v>27479.009999999995</v>
      </c>
      <c r="I47" s="14">
        <f t="shared" si="5"/>
        <v>73.577509150126701</v>
      </c>
      <c r="J47" s="14">
        <f>G47/G51*100</f>
        <v>1.0224386789549721E-2</v>
      </c>
    </row>
    <row r="48" spans="1:10" ht="37.5">
      <c r="A48" s="4" t="s">
        <v>86</v>
      </c>
      <c r="B48" s="7" t="s">
        <v>87</v>
      </c>
      <c r="C48" s="12">
        <f>C50+C49</f>
        <v>2234128</v>
      </c>
      <c r="D48" s="12">
        <f>D50+D49</f>
        <v>12963529.529999999</v>
      </c>
      <c r="E48" s="12">
        <f t="shared" si="3"/>
        <v>10729401.529999999</v>
      </c>
      <c r="F48" s="12">
        <f>F50+F49</f>
        <v>11732664.129999999</v>
      </c>
      <c r="G48" s="12">
        <f>G50+G49</f>
        <v>11090828.67</v>
      </c>
      <c r="H48" s="12">
        <f t="shared" si="4"/>
        <v>641835.45999999903</v>
      </c>
      <c r="I48" s="13">
        <f t="shared" si="5"/>
        <v>94.529499413872685</v>
      </c>
      <c r="J48" s="13">
        <f>G48/G51*100</f>
        <v>1.4819339912310945</v>
      </c>
    </row>
    <row r="49" spans="1:10" ht="18.75">
      <c r="A49" s="5" t="s">
        <v>106</v>
      </c>
      <c r="B49" s="6" t="s">
        <v>107</v>
      </c>
      <c r="C49" s="12"/>
      <c r="D49" s="10">
        <v>10210404</v>
      </c>
      <c r="E49" s="10">
        <f t="shared" si="3"/>
        <v>10210404</v>
      </c>
      <c r="F49" s="10">
        <v>10210404</v>
      </c>
      <c r="G49" s="10">
        <v>9755570.3699999992</v>
      </c>
      <c r="H49" s="10">
        <f t="shared" si="4"/>
        <v>454833.63000000082</v>
      </c>
      <c r="I49" s="14">
        <f t="shared" si="5"/>
        <v>95.545390466430121</v>
      </c>
      <c r="J49" s="14">
        <f>G49/G51*100</f>
        <v>1.3035194903204563</v>
      </c>
    </row>
    <row r="50" spans="1:10" ht="18.75">
      <c r="A50" s="5" t="s">
        <v>88</v>
      </c>
      <c r="B50" s="6" t="s">
        <v>89</v>
      </c>
      <c r="C50" s="10">
        <v>2234128</v>
      </c>
      <c r="D50" s="10">
        <v>2753125.53</v>
      </c>
      <c r="E50" s="10">
        <f t="shared" si="3"/>
        <v>518997.5299999998</v>
      </c>
      <c r="F50" s="10">
        <v>1522260.13</v>
      </c>
      <c r="G50" s="10">
        <v>1335258.3</v>
      </c>
      <c r="H50" s="10">
        <f t="shared" si="4"/>
        <v>187001.82999999984</v>
      </c>
      <c r="I50" s="14">
        <f t="shared" si="5"/>
        <v>87.715514167739528</v>
      </c>
      <c r="J50" s="14">
        <f>G50/G51*100</f>
        <v>0.1784145009106381</v>
      </c>
    </row>
    <row r="51" spans="1:10" ht="18.75">
      <c r="A51" s="8" t="s">
        <v>90</v>
      </c>
      <c r="B51" s="9" t="s">
        <v>102</v>
      </c>
      <c r="C51" s="15">
        <f>C4+C13+C15+C19+C25+C30+C32+C37+C40+C43+C48</f>
        <v>987640674</v>
      </c>
      <c r="D51" s="15">
        <f>D4+D13+D15+D19+D25+D30+D32+D37+D40+D43+D48</f>
        <v>1414698535.1299999</v>
      </c>
      <c r="E51" s="15">
        <f>E4+E13+E15+E19+E25+E30+E32+E37+E40+E43+E48</f>
        <v>427057861.12999994</v>
      </c>
      <c r="F51" s="15">
        <f>F4+F13+F15+F19+F25+F30+F32+F37+F40+F43+F48</f>
        <v>890357697.6400001</v>
      </c>
      <c r="G51" s="15">
        <f>G4+G13+G15+G19+G25+G30+G32+G37+G40+G43+G48</f>
        <v>748402340.15999997</v>
      </c>
      <c r="H51" s="15">
        <f>H4+H13+H15+H19+H25+H30+H32+H37+H40+H43+H48</f>
        <v>141955357.48000005</v>
      </c>
      <c r="I51" s="13">
        <f t="shared" si="5"/>
        <v>84.056367698480088</v>
      </c>
      <c r="J51" s="13">
        <f>J4+J13+J15+J19+J25+J30+J32+J37+J40+J43+J48</f>
        <v>99.999999999999986</v>
      </c>
    </row>
    <row r="53" spans="1:10">
      <c r="E53" s="17"/>
      <c r="H53" s="17"/>
      <c r="I53" s="18"/>
    </row>
  </sheetData>
  <mergeCells count="1">
    <mergeCell ref="A1:J1"/>
  </mergeCells>
  <pageMargins left="0.51181102362204722" right="0.11811023622047245" top="0.51181102362204722" bottom="0.15748031496062992" header="0.31496062992125984" footer="0.31496062992125984"/>
  <pageSetup paperSize="9" scale="7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2012-10-12T09:29:01Z</dcterms:modified>
</cp:coreProperties>
</file>