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консолидация!$5:$5</definedName>
  </definedNames>
  <calcPr calcId="124519"/>
</workbook>
</file>

<file path=xl/calcChain.xml><?xml version="1.0" encoding="utf-8"?>
<calcChain xmlns="http://schemas.openxmlformats.org/spreadsheetml/2006/main">
  <c r="K6" i="5"/>
  <c r="J6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7" l="1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6"/>
  <c r="C52"/>
  <c r="C44"/>
  <c r="C46"/>
  <c r="K52" l="1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E7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"/>
</calcChain>
</file>

<file path=xl/sharedStrings.xml><?xml version="1.0" encoding="utf-8"?>
<sst xmlns="http://schemas.openxmlformats.org/spreadsheetml/2006/main" count="106" uniqueCount="106">
  <si>
    <t>КФСР</t>
  </si>
  <si>
    <t>Наименование КФСР</t>
  </si>
  <si>
    <t>Распр. КП - расходы 1кв</t>
  </si>
  <si>
    <t>Распр. КП - расходы 2кв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</si>
  <si>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</si>
  <si>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</si>
  <si>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</si>
  <si>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</si>
  <si>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</si>
  <si>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</si>
  <si>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</si>
  <si>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</si>
  <si>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</si>
  <si>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</si>
  <si>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</si>
  <si>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</si>
  <si>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</si>
  <si>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</si>
  <si>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</si>
  <si>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</si>
  <si>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</si>
  <si>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</si>
  <si>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</si>
  <si>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</si>
  <si>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</si>
  <si>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0405</t>
  </si>
  <si>
    <t>Сельское хозяйство и рыболовство</t>
  </si>
  <si>
    <t>0406</t>
  </si>
  <si>
    <t>Водные ресурсы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</si>
  <si>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</si>
  <si>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</si>
  <si>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</si>
  <si>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</si>
  <si>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</si>
  <si>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</si>
  <si>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</si>
  <si>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</si>
  <si>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</si>
  <si>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</si>
  <si>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</si>
  <si>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</si>
  <si>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</si>
  <si>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</si>
  <si>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</si>
  <si>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</si>
  <si>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</si>
  <si>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</si>
  <si>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</si>
  <si>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</si>
  <si>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</si>
  <si>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</si>
  <si>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</si>
  <si>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</si>
  <si>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</si>
  <si>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</si>
  <si>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</si>
  <si>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</si>
  <si>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</si>
  <si>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</si>
  <si>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</si>
  <si>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</si>
  <si>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ЗДРАВООХРАНЕНИЕ</t>
  </si>
  <si>
    <t>0901</t>
  </si>
  <si>
    <t>Стационарная медицинская помощь</t>
  </si>
  <si>
    <t>0909</t>
  </si>
  <si>
    <t>Другие вопросы в области здравоохранения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</si>
  <si>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</si>
  <si>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</si>
  <si>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</si>
  <si>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</si>
  <si>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</si>
  <si>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</si>
  <si>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</si>
  <si>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</si>
  <si>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</si>
  <si>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</si>
  <si>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</si>
  <si>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</si>
  <si>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</si>
  <si>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Уточненный план 1 полугодия</t>
  </si>
  <si>
    <t>Утвержденный план на 2013 год</t>
  </si>
  <si>
    <t>Уточненный план на 2013 год</t>
  </si>
  <si>
    <t>% исп.</t>
  </si>
  <si>
    <t>Отклонение уточн. Плана от утв.</t>
  </si>
  <si>
    <t>Исполнено за 1 полугодие</t>
  </si>
  <si>
    <t>Остаток ассигнований 1 полугодия</t>
  </si>
  <si>
    <t>Удельный вес в структуре (по исполнению)</t>
  </si>
  <si>
    <t>0107</t>
  </si>
  <si>
    <t>Обеспечение проведения выборов и референдумов</t>
  </si>
  <si>
    <t>0203</t>
  </si>
  <si>
    <t>Мобилизационная и вневойсковая подготовка</t>
  </si>
  <si>
    <t>1006</t>
  </si>
  <si>
    <t>Другие вопросы в области социальной политики</t>
  </si>
  <si>
    <t>01 00</t>
  </si>
  <si>
    <t>02 00</t>
  </si>
  <si>
    <t>03 00</t>
  </si>
  <si>
    <t>04 00</t>
  </si>
  <si>
    <t>05 00</t>
  </si>
  <si>
    <t>07 00</t>
  </si>
  <si>
    <t>08 00</t>
  </si>
  <si>
    <t>10 00</t>
  </si>
  <si>
    <t>06 00</t>
  </si>
  <si>
    <t>09 00</t>
  </si>
  <si>
    <r>
      <t xml:space="preserve"> Анализ исполнения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за 1 полугодие 2013 года </t>
    </r>
  </si>
  <si>
    <t>НАЦИОНАЛЬНАЯ ОБОРОНА</t>
  </si>
  <si>
    <t>исп. Кристель И.В.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</si>
</sst>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/>
    </xf>
    <xf numFmtId="0" fontId="3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>
      <selection activeCell="A3" sqref="A3"/>
    </sheetView>
  </sheetViews>
  <sheetFormatPr defaultRowHeight="12.75"/>
  <cols>
    <col min="1" max="1" width="7.85546875" style="1" customWidth="1"/>
    <col min="2" max="2" width="31.7109375" style="1" customWidth="1"/>
    <col min="3" max="5" width="13" style="1" customWidth="1"/>
    <col min="6" max="7" width="13" style="1" hidden="1" customWidth="1"/>
    <col min="8" max="10" width="13" style="1" customWidth="1"/>
    <col min="11" max="11" width="9" style="1" customWidth="1"/>
    <col min="12" max="12" width="13.140625" style="1" customWidth="1"/>
    <col min="13" max="16384" width="9.140625" style="1"/>
  </cols>
  <sheetData>
    <row r="1" spans="1: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7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1" customHeight="1">
      <c r="A5" s="3" t="s">
        <v>0</v>
      </c>
      <c r="B5" s="3" t="s">
        <v>1</v>
      </c>
      <c r="C5" s="3" t="s">
        <v>80</v>
      </c>
      <c r="D5" s="3" t="s">
        <v>81</v>
      </c>
      <c r="E5" s="3" t="s">
        <v>83</v>
      </c>
      <c r="F5" s="3" t="s">
        <v>2</v>
      </c>
      <c r="G5" s="3" t="s">
        <v>3</v>
      </c>
      <c r="H5" s="3" t="s">
        <v>79</v>
      </c>
      <c r="I5" s="3" t="s">
        <v>84</v>
      </c>
      <c r="J5" s="3" t="s">
        <v>85</v>
      </c>
      <c r="K5" s="3" t="s">
        <v>82</v>
      </c>
      <c r="L5" s="3" t="s">
        <v>86</v>
      </c>
    </row>
    <row r="6" spans="1:12" ht="21">
      <c r="A6" s="15" t="s">
        <v>93</v>
      </c>
      <c r="B6" s="4" t="s">
        <v>4</v>
      </c>
      <c r="C6" s="5">
        <v>118185202</v>
      </c>
      <c r="D6" s="5">
        <v>145727524.66</v>
      </c>
      <c r="E6" s="5">
        <f>D6-C6</f>
        <v>27542322.659999996</v>
      </c>
      <c r="F6" s="5">
        <v>24718307.32</v>
      </c>
      <c r="G6" s="5">
        <v>33236770.18</v>
      </c>
      <c r="H6" s="5">
        <f>F6+G6</f>
        <v>57955077.5</v>
      </c>
      <c r="I6" s="5">
        <v>53965579.07</v>
      </c>
      <c r="J6" s="5">
        <f>H6-I6</f>
        <v>3989498.4299999997</v>
      </c>
      <c r="K6" s="11">
        <f>I6/H6</f>
        <v>0.93116222767539225</v>
      </c>
      <c r="L6" s="11">
        <f>I6/I52</f>
        <v>9.0784721715531702E-2</v>
      </c>
    </row>
    <row r="7" spans="1:12" ht="33.75">
      <c r="A7" s="6" t="s">
        <v>5</v>
      </c>
      <c r="B7" s="7" t="s">
        <v>6</v>
      </c>
      <c r="C7" s="8">
        <v>12790253.48</v>
      </c>
      <c r="D7" s="8">
        <v>12894372.529999999</v>
      </c>
      <c r="E7" s="8">
        <f t="shared" ref="E7:E52" si="0">D7-C7</f>
        <v>104119.04999999888</v>
      </c>
      <c r="F7" s="8">
        <v>2464586.2999999998</v>
      </c>
      <c r="G7" s="8">
        <v>3338032.51</v>
      </c>
      <c r="H7" s="8">
        <f t="shared" ref="H7:H52" si="1">F7+G7</f>
        <v>5802618.8099999996</v>
      </c>
      <c r="I7" s="8">
        <v>5607800.1299999999</v>
      </c>
      <c r="J7" s="8">
        <f t="shared" ref="J7:J52" si="2">H7-I7</f>
        <v>194818.6799999997</v>
      </c>
      <c r="K7" s="12">
        <f t="shared" ref="K7:K52" si="3">I7/H7</f>
        <v>0.96642573183262404</v>
      </c>
      <c r="L7" s="12">
        <f>I7/I52</f>
        <v>9.4338388100682433E-3</v>
      </c>
    </row>
    <row r="8" spans="1:12" ht="56.25">
      <c r="A8" s="6" t="s">
        <v>7</v>
      </c>
      <c r="B8" s="7" t="s">
        <v>8</v>
      </c>
      <c r="C8" s="8">
        <v>3950300.4</v>
      </c>
      <c r="D8" s="8">
        <v>3957516.4</v>
      </c>
      <c r="E8" s="8">
        <f t="shared" si="0"/>
        <v>7216</v>
      </c>
      <c r="F8" s="8">
        <v>679377.17</v>
      </c>
      <c r="G8" s="8">
        <v>1208147.6200000001</v>
      </c>
      <c r="H8" s="8">
        <f t="shared" si="1"/>
        <v>1887524.79</v>
      </c>
      <c r="I8" s="8">
        <v>1467414.2</v>
      </c>
      <c r="J8" s="8">
        <f t="shared" si="2"/>
        <v>420110.59000000008</v>
      </c>
      <c r="K8" s="12">
        <f t="shared" si="3"/>
        <v>0.77742777619360426</v>
      </c>
      <c r="L8" s="12">
        <f>I8/I52</f>
        <v>2.4685881646080068E-3</v>
      </c>
    </row>
    <row r="9" spans="1:12" ht="56.25">
      <c r="A9" s="6" t="s">
        <v>9</v>
      </c>
      <c r="B9" s="7" t="s">
        <v>10</v>
      </c>
      <c r="C9" s="8">
        <v>55396664.119999997</v>
      </c>
      <c r="D9" s="8">
        <v>56922554.369999997</v>
      </c>
      <c r="E9" s="8">
        <f t="shared" si="0"/>
        <v>1525890.25</v>
      </c>
      <c r="F9" s="8">
        <v>12340885.640000001</v>
      </c>
      <c r="G9" s="8">
        <v>15532051.6</v>
      </c>
      <c r="H9" s="8">
        <f t="shared" si="1"/>
        <v>27872937.240000002</v>
      </c>
      <c r="I9" s="8">
        <v>25370391.98</v>
      </c>
      <c r="J9" s="8">
        <f t="shared" si="2"/>
        <v>2502545.2600000016</v>
      </c>
      <c r="K9" s="12">
        <f t="shared" si="3"/>
        <v>0.91021594751741342</v>
      </c>
      <c r="L9" s="12">
        <f>I9/I52</f>
        <v>4.2679871418236176E-2</v>
      </c>
    </row>
    <row r="10" spans="1:12" ht="45">
      <c r="A10" s="6" t="s">
        <v>11</v>
      </c>
      <c r="B10" s="7" t="s">
        <v>12</v>
      </c>
      <c r="C10" s="8">
        <v>13044483</v>
      </c>
      <c r="D10" s="8">
        <v>13285133</v>
      </c>
      <c r="E10" s="8">
        <f t="shared" si="0"/>
        <v>240650</v>
      </c>
      <c r="F10" s="8">
        <v>2547731.6</v>
      </c>
      <c r="G10" s="8">
        <v>3109734.95</v>
      </c>
      <c r="H10" s="8">
        <f t="shared" si="1"/>
        <v>5657466.5500000007</v>
      </c>
      <c r="I10" s="8">
        <v>5551209.7199999997</v>
      </c>
      <c r="J10" s="8">
        <f t="shared" si="2"/>
        <v>106256.83000000101</v>
      </c>
      <c r="K10" s="12">
        <f t="shared" si="3"/>
        <v>0.98121830167957402</v>
      </c>
      <c r="L10" s="12">
        <f>I10/I52</f>
        <v>9.3386384117374131E-3</v>
      </c>
    </row>
    <row r="11" spans="1:12" ht="22.5">
      <c r="A11" s="6" t="s">
        <v>87</v>
      </c>
      <c r="B11" s="7" t="s">
        <v>88</v>
      </c>
      <c r="C11" s="8">
        <v>2453020</v>
      </c>
      <c r="D11" s="8">
        <v>3080623</v>
      </c>
      <c r="E11" s="8">
        <f t="shared" si="0"/>
        <v>627603</v>
      </c>
      <c r="F11" s="8"/>
      <c r="G11" s="8">
        <v>1316229</v>
      </c>
      <c r="H11" s="8">
        <f t="shared" si="1"/>
        <v>1316229</v>
      </c>
      <c r="I11" s="8">
        <v>1229049</v>
      </c>
      <c r="J11" s="8">
        <f t="shared" si="2"/>
        <v>87180</v>
      </c>
      <c r="K11" s="12">
        <f t="shared" si="3"/>
        <v>0.93376532503082665</v>
      </c>
      <c r="L11" s="12">
        <f>I11/I52</f>
        <v>2.0675933319462946E-3</v>
      </c>
    </row>
    <row r="12" spans="1:12">
      <c r="A12" s="6" t="s">
        <v>13</v>
      </c>
      <c r="B12" s="7" t="s">
        <v>14</v>
      </c>
      <c r="C12" s="8">
        <v>4169724</v>
      </c>
      <c r="D12" s="8">
        <v>3984560</v>
      </c>
      <c r="E12" s="8">
        <f t="shared" si="0"/>
        <v>-185164</v>
      </c>
      <c r="F12" s="8">
        <v>61250</v>
      </c>
      <c r="G12" s="8">
        <v>34458</v>
      </c>
      <c r="H12" s="8">
        <f t="shared" si="1"/>
        <v>95708</v>
      </c>
      <c r="I12" s="8"/>
      <c r="J12" s="8">
        <f t="shared" si="2"/>
        <v>95708</v>
      </c>
      <c r="K12" s="12">
        <f t="shared" si="3"/>
        <v>0</v>
      </c>
      <c r="L12" s="12">
        <f>I12/I52</f>
        <v>0</v>
      </c>
    </row>
    <row r="13" spans="1:12">
      <c r="A13" s="6" t="s">
        <v>15</v>
      </c>
      <c r="B13" s="7" t="s">
        <v>16</v>
      </c>
      <c r="C13" s="8">
        <v>26380757</v>
      </c>
      <c r="D13" s="8">
        <v>51602765.359999999</v>
      </c>
      <c r="E13" s="8">
        <f t="shared" si="0"/>
        <v>25222008.359999999</v>
      </c>
      <c r="F13" s="8">
        <v>6624476.6100000003</v>
      </c>
      <c r="G13" s="8">
        <v>8698116.5</v>
      </c>
      <c r="H13" s="8">
        <f t="shared" si="1"/>
        <v>15322593.109999999</v>
      </c>
      <c r="I13" s="8">
        <v>14739714.039999999</v>
      </c>
      <c r="J13" s="8">
        <f t="shared" si="2"/>
        <v>582879.0700000003</v>
      </c>
      <c r="K13" s="12">
        <f t="shared" si="3"/>
        <v>0.96195950216679738</v>
      </c>
      <c r="L13" s="12">
        <f>I13/I52</f>
        <v>2.4796191578935565E-2</v>
      </c>
    </row>
    <row r="14" spans="1:12">
      <c r="A14" s="15" t="s">
        <v>94</v>
      </c>
      <c r="B14" s="4" t="s">
        <v>104</v>
      </c>
      <c r="C14" s="5">
        <v>2913200</v>
      </c>
      <c r="D14" s="5">
        <v>2913200</v>
      </c>
      <c r="E14" s="5">
        <f t="shared" si="0"/>
        <v>0</v>
      </c>
      <c r="F14" s="5">
        <v>2913200</v>
      </c>
      <c r="G14" s="5"/>
      <c r="H14" s="5">
        <f t="shared" si="1"/>
        <v>2913200</v>
      </c>
      <c r="I14" s="5">
        <v>1060611.18</v>
      </c>
      <c r="J14" s="5">
        <f t="shared" si="2"/>
        <v>1852588.82</v>
      </c>
      <c r="K14" s="11">
        <f t="shared" si="3"/>
        <v>0.36407084305917886</v>
      </c>
      <c r="L14" s="11">
        <f>I14/I52</f>
        <v>1.7842352937561408E-3</v>
      </c>
    </row>
    <row r="15" spans="1:12" ht="22.5">
      <c r="A15" s="6" t="s">
        <v>89</v>
      </c>
      <c r="B15" s="7" t="s">
        <v>90</v>
      </c>
      <c r="C15" s="8">
        <v>2913200</v>
      </c>
      <c r="D15" s="8">
        <v>2913200</v>
      </c>
      <c r="E15" s="8">
        <f t="shared" si="0"/>
        <v>0</v>
      </c>
      <c r="F15" s="8">
        <v>2913200</v>
      </c>
      <c r="G15" s="8"/>
      <c r="H15" s="8">
        <f t="shared" si="1"/>
        <v>2913200</v>
      </c>
      <c r="I15" s="8">
        <v>1060611.18</v>
      </c>
      <c r="J15" s="8">
        <f t="shared" si="2"/>
        <v>1852588.82</v>
      </c>
      <c r="K15" s="12">
        <f t="shared" si="3"/>
        <v>0.36407084305917886</v>
      </c>
      <c r="L15" s="12">
        <f>I15/I52</f>
        <v>1.7842352937561408E-3</v>
      </c>
    </row>
    <row r="16" spans="1:12" ht="31.5">
      <c r="A16" s="15" t="s">
        <v>95</v>
      </c>
      <c r="B16" s="4" t="s">
        <v>17</v>
      </c>
      <c r="C16" s="5">
        <v>13110196</v>
      </c>
      <c r="D16" s="5">
        <v>16964622.02</v>
      </c>
      <c r="E16" s="5">
        <f t="shared" si="0"/>
        <v>3854426.0199999996</v>
      </c>
      <c r="F16" s="5">
        <v>2217243.13</v>
      </c>
      <c r="G16" s="5">
        <v>6979462.5800000001</v>
      </c>
      <c r="H16" s="5">
        <f t="shared" si="1"/>
        <v>9196705.7100000009</v>
      </c>
      <c r="I16" s="5">
        <v>4670047.66</v>
      </c>
      <c r="J16" s="5">
        <f t="shared" si="2"/>
        <v>4526658.0500000007</v>
      </c>
      <c r="K16" s="11">
        <f t="shared" si="3"/>
        <v>0.50779570503403659</v>
      </c>
      <c r="L16" s="11">
        <f>I16/I52</f>
        <v>7.8562851454151931E-3</v>
      </c>
    </row>
    <row r="17" spans="1:12" ht="45">
      <c r="A17" s="6" t="s">
        <v>18</v>
      </c>
      <c r="B17" s="7" t="s">
        <v>19</v>
      </c>
      <c r="C17" s="8">
        <v>4375389</v>
      </c>
      <c r="D17" s="8">
        <v>5222695</v>
      </c>
      <c r="E17" s="8">
        <f t="shared" si="0"/>
        <v>847306</v>
      </c>
      <c r="F17" s="8">
        <v>785480.43</v>
      </c>
      <c r="G17" s="8">
        <v>1555003.57</v>
      </c>
      <c r="H17" s="8">
        <f t="shared" si="1"/>
        <v>2340484</v>
      </c>
      <c r="I17" s="8">
        <v>1715730.46</v>
      </c>
      <c r="J17" s="8">
        <f t="shared" si="2"/>
        <v>624753.54</v>
      </c>
      <c r="K17" s="12">
        <f t="shared" si="3"/>
        <v>0.73306651957458369</v>
      </c>
      <c r="L17" s="12">
        <f>I17/I52</f>
        <v>2.8863233756450304E-3</v>
      </c>
    </row>
    <row r="18" spans="1:12">
      <c r="A18" s="6" t="s">
        <v>20</v>
      </c>
      <c r="B18" s="7" t="s">
        <v>21</v>
      </c>
      <c r="C18" s="8">
        <v>8234807</v>
      </c>
      <c r="D18" s="8">
        <v>11601927.02</v>
      </c>
      <c r="E18" s="8">
        <f t="shared" si="0"/>
        <v>3367120.0199999996</v>
      </c>
      <c r="F18" s="8">
        <v>1421762.7</v>
      </c>
      <c r="G18" s="8">
        <v>5294459.01</v>
      </c>
      <c r="H18" s="8">
        <f t="shared" si="1"/>
        <v>6716221.71</v>
      </c>
      <c r="I18" s="8">
        <v>2924317.2</v>
      </c>
      <c r="J18" s="8">
        <f t="shared" si="2"/>
        <v>3791904.51</v>
      </c>
      <c r="K18" s="12">
        <f t="shared" si="3"/>
        <v>0.43541105792351814</v>
      </c>
      <c r="L18" s="12">
        <f>I18/I52</f>
        <v>4.9194936436349236E-3</v>
      </c>
    </row>
    <row r="19" spans="1:12" ht="33.75">
      <c r="A19" s="6" t="s">
        <v>22</v>
      </c>
      <c r="B19" s="7" t="s">
        <v>23</v>
      </c>
      <c r="C19" s="8">
        <v>500000</v>
      </c>
      <c r="D19" s="8">
        <v>140000</v>
      </c>
      <c r="E19" s="8">
        <f t="shared" si="0"/>
        <v>-360000</v>
      </c>
      <c r="F19" s="8">
        <v>10000</v>
      </c>
      <c r="G19" s="8">
        <v>130000</v>
      </c>
      <c r="H19" s="8">
        <f t="shared" si="1"/>
        <v>140000</v>
      </c>
      <c r="I19" s="8">
        <v>30000</v>
      </c>
      <c r="J19" s="8">
        <f t="shared" si="2"/>
        <v>110000</v>
      </c>
      <c r="K19" s="12">
        <f t="shared" si="3"/>
        <v>0.21428571428571427</v>
      </c>
      <c r="L19" s="12">
        <f>I19/I52</f>
        <v>5.0468126135238578E-5</v>
      </c>
    </row>
    <row r="20" spans="1:12">
      <c r="A20" s="15" t="s">
        <v>96</v>
      </c>
      <c r="B20" s="4" t="s">
        <v>24</v>
      </c>
      <c r="C20" s="5">
        <v>158335494</v>
      </c>
      <c r="D20" s="5">
        <v>218562006.27000001</v>
      </c>
      <c r="E20" s="5">
        <f t="shared" si="0"/>
        <v>60226512.270000011</v>
      </c>
      <c r="F20" s="5">
        <v>23755919.66</v>
      </c>
      <c r="G20" s="5">
        <v>35358253.350000001</v>
      </c>
      <c r="H20" s="5">
        <f t="shared" si="1"/>
        <v>59114173.010000005</v>
      </c>
      <c r="I20" s="5">
        <v>45877571.539999999</v>
      </c>
      <c r="J20" s="5">
        <f t="shared" si="2"/>
        <v>13236601.470000006</v>
      </c>
      <c r="K20" s="11">
        <f t="shared" si="3"/>
        <v>0.77608413014995836</v>
      </c>
      <c r="L20" s="11">
        <f>I20/I52</f>
        <v>7.7178502241971716E-2</v>
      </c>
    </row>
    <row r="21" spans="1:12">
      <c r="A21" s="6" t="s">
        <v>25</v>
      </c>
      <c r="B21" s="7" t="s">
        <v>26</v>
      </c>
      <c r="C21" s="8">
        <v>9765873</v>
      </c>
      <c r="D21" s="8">
        <v>15084373</v>
      </c>
      <c r="E21" s="8">
        <f t="shared" si="0"/>
        <v>5318500</v>
      </c>
      <c r="F21" s="8">
        <v>1166776.5</v>
      </c>
      <c r="G21" s="8">
        <v>1404437.5</v>
      </c>
      <c r="H21" s="8">
        <f t="shared" si="1"/>
        <v>2571214</v>
      </c>
      <c r="I21" s="8">
        <v>2488706.98</v>
      </c>
      <c r="J21" s="8">
        <f t="shared" si="2"/>
        <v>82507.020000000019</v>
      </c>
      <c r="K21" s="12">
        <f t="shared" si="3"/>
        <v>0.96791125903950426</v>
      </c>
      <c r="L21" s="12">
        <f>I21/I52</f>
        <v>4.1866792593429555E-3</v>
      </c>
    </row>
    <row r="22" spans="1:12">
      <c r="A22" s="6" t="s">
        <v>27</v>
      </c>
      <c r="B22" s="7" t="s">
        <v>28</v>
      </c>
      <c r="C22" s="8">
        <v>61000</v>
      </c>
      <c r="D22" s="8">
        <v>915837.35</v>
      </c>
      <c r="E22" s="8">
        <f t="shared" si="0"/>
        <v>854837.35</v>
      </c>
      <c r="F22" s="8">
        <v>27999</v>
      </c>
      <c r="G22" s="8">
        <v>867050.35</v>
      </c>
      <c r="H22" s="8">
        <f t="shared" si="1"/>
        <v>895049.35</v>
      </c>
      <c r="I22" s="8">
        <v>888342.02</v>
      </c>
      <c r="J22" s="8">
        <f t="shared" si="2"/>
        <v>6707.3299999999581</v>
      </c>
      <c r="K22" s="12">
        <f t="shared" si="3"/>
        <v>0.9925061897424986</v>
      </c>
      <c r="L22" s="12">
        <f>I22/I52</f>
        <v>1.4944319038864211E-3</v>
      </c>
    </row>
    <row r="23" spans="1:12">
      <c r="A23" s="6" t="s">
        <v>29</v>
      </c>
      <c r="B23" s="7" t="s">
        <v>30</v>
      </c>
      <c r="C23" s="8"/>
      <c r="D23" s="8">
        <v>8700000</v>
      </c>
      <c r="E23" s="8">
        <f t="shared" si="0"/>
        <v>8700000</v>
      </c>
      <c r="F23" s="8">
        <v>1287700</v>
      </c>
      <c r="G23" s="8">
        <v>2212300</v>
      </c>
      <c r="H23" s="8">
        <f t="shared" si="1"/>
        <v>3500000</v>
      </c>
      <c r="I23" s="8">
        <v>3500000</v>
      </c>
      <c r="J23" s="8">
        <f t="shared" si="2"/>
        <v>0</v>
      </c>
      <c r="K23" s="12">
        <f t="shared" si="3"/>
        <v>1</v>
      </c>
      <c r="L23" s="12">
        <f>I23/I52</f>
        <v>5.887948049111167E-3</v>
      </c>
    </row>
    <row r="24" spans="1:12">
      <c r="A24" s="6" t="s">
        <v>31</v>
      </c>
      <c r="B24" s="7" t="s">
        <v>32</v>
      </c>
      <c r="C24" s="8">
        <v>145690524</v>
      </c>
      <c r="D24" s="8">
        <v>189643371.03999999</v>
      </c>
      <c r="E24" s="8">
        <f t="shared" si="0"/>
        <v>43952847.039999992</v>
      </c>
      <c r="F24" s="8">
        <v>20600472.16</v>
      </c>
      <c r="G24" s="8">
        <v>29846616.739999998</v>
      </c>
      <c r="H24" s="8">
        <f t="shared" si="1"/>
        <v>50447088.899999999</v>
      </c>
      <c r="I24" s="8">
        <v>37723984.469999999</v>
      </c>
      <c r="J24" s="8">
        <f t="shared" si="2"/>
        <v>12723104.43</v>
      </c>
      <c r="K24" s="12">
        <f t="shared" si="3"/>
        <v>0.7477930896028373</v>
      </c>
      <c r="L24" s="12">
        <f>I24/I52</f>
        <v>6.346196021852471E-2</v>
      </c>
    </row>
    <row r="25" spans="1:12" ht="22.5">
      <c r="A25" s="6" t="s">
        <v>33</v>
      </c>
      <c r="B25" s="7" t="s">
        <v>34</v>
      </c>
      <c r="C25" s="8">
        <v>2818097</v>
      </c>
      <c r="D25" s="8">
        <v>4218424.88</v>
      </c>
      <c r="E25" s="8">
        <f t="shared" si="0"/>
        <v>1400327.88</v>
      </c>
      <c r="F25" s="8">
        <v>672972</v>
      </c>
      <c r="G25" s="8">
        <v>1027848.76</v>
      </c>
      <c r="H25" s="8">
        <f t="shared" si="1"/>
        <v>1700820.76</v>
      </c>
      <c r="I25" s="8">
        <v>1276538.07</v>
      </c>
      <c r="J25" s="8">
        <f t="shared" si="2"/>
        <v>424282.68999999994</v>
      </c>
      <c r="K25" s="12">
        <f t="shared" si="3"/>
        <v>0.75054238519525129</v>
      </c>
      <c r="L25" s="12">
        <f>I25/I52</f>
        <v>2.1474828111064672E-3</v>
      </c>
    </row>
    <row r="26" spans="1:12" ht="21">
      <c r="A26" s="15" t="s">
        <v>97</v>
      </c>
      <c r="B26" s="4" t="s">
        <v>35</v>
      </c>
      <c r="C26" s="5">
        <v>82609485.099999994</v>
      </c>
      <c r="D26" s="5">
        <v>155638893.37</v>
      </c>
      <c r="E26" s="5">
        <f t="shared" si="0"/>
        <v>73029408.270000011</v>
      </c>
      <c r="F26" s="5">
        <v>11699494.91</v>
      </c>
      <c r="G26" s="5">
        <v>54530407.770000003</v>
      </c>
      <c r="H26" s="5">
        <f t="shared" si="1"/>
        <v>66229902.680000007</v>
      </c>
      <c r="I26" s="5">
        <v>34323107.689999998</v>
      </c>
      <c r="J26" s="5">
        <f t="shared" si="2"/>
        <v>31906794.99000001</v>
      </c>
      <c r="K26" s="11">
        <f t="shared" si="3"/>
        <v>0.51824185603650041</v>
      </c>
      <c r="L26" s="11">
        <f>I26/I52</f>
        <v>5.7740764275076573E-2</v>
      </c>
    </row>
    <row r="27" spans="1:12">
      <c r="A27" s="6" t="s">
        <v>36</v>
      </c>
      <c r="B27" s="7" t="s">
        <v>37</v>
      </c>
      <c r="C27" s="8">
        <v>1387737</v>
      </c>
      <c r="D27" s="8">
        <v>22115493.329999998</v>
      </c>
      <c r="E27" s="8">
        <f t="shared" si="0"/>
        <v>20727756.329999998</v>
      </c>
      <c r="F27" s="8">
        <v>82006.73</v>
      </c>
      <c r="G27" s="8">
        <v>4480555</v>
      </c>
      <c r="H27" s="8">
        <f t="shared" si="1"/>
        <v>4562561.7300000004</v>
      </c>
      <c r="I27" s="8">
        <v>2392063.63</v>
      </c>
      <c r="J27" s="8">
        <f t="shared" si="2"/>
        <v>2170498.1000000006</v>
      </c>
      <c r="K27" s="12">
        <f t="shared" si="3"/>
        <v>0.52428082545636034</v>
      </c>
      <c r="L27" s="12">
        <f>I27/I52</f>
        <v>4.0240989667452223E-3</v>
      </c>
    </row>
    <row r="28" spans="1:12">
      <c r="A28" s="6" t="s">
        <v>38</v>
      </c>
      <c r="B28" s="7" t="s">
        <v>39</v>
      </c>
      <c r="C28" s="8">
        <v>63736175.100000001</v>
      </c>
      <c r="D28" s="8">
        <v>110139582.20999999</v>
      </c>
      <c r="E28" s="8">
        <f t="shared" si="0"/>
        <v>46403407.109999992</v>
      </c>
      <c r="F28" s="8">
        <v>7424474.6299999999</v>
      </c>
      <c r="G28" s="8">
        <v>40953318.270000003</v>
      </c>
      <c r="H28" s="8">
        <f t="shared" si="1"/>
        <v>48377792.900000006</v>
      </c>
      <c r="I28" s="8">
        <v>22145421.390000001</v>
      </c>
      <c r="J28" s="8">
        <f t="shared" si="2"/>
        <v>26232371.510000005</v>
      </c>
      <c r="K28" s="12">
        <f t="shared" si="3"/>
        <v>0.45776006019489157</v>
      </c>
      <c r="L28" s="12">
        <f>I28/I52</f>
        <v>3.7254597334284351E-2</v>
      </c>
    </row>
    <row r="29" spans="1:12">
      <c r="A29" s="6" t="s">
        <v>40</v>
      </c>
      <c r="B29" s="7" t="s">
        <v>41</v>
      </c>
      <c r="C29" s="8">
        <v>12349972</v>
      </c>
      <c r="D29" s="8">
        <v>18599293.829999998</v>
      </c>
      <c r="E29" s="8">
        <f t="shared" si="0"/>
        <v>6249321.8299999982</v>
      </c>
      <c r="F29" s="8">
        <v>3257732.45</v>
      </c>
      <c r="G29" s="8">
        <v>8154009.5</v>
      </c>
      <c r="H29" s="8">
        <f t="shared" si="1"/>
        <v>11411741.949999999</v>
      </c>
      <c r="I29" s="8">
        <v>7804006.5899999999</v>
      </c>
      <c r="J29" s="8">
        <f t="shared" si="2"/>
        <v>3607735.3599999994</v>
      </c>
      <c r="K29" s="12">
        <f t="shared" si="3"/>
        <v>0.683857611238747</v>
      </c>
      <c r="L29" s="12">
        <f>I29/I52</f>
        <v>1.3128452964811769E-2</v>
      </c>
    </row>
    <row r="30" spans="1:12" ht="22.5">
      <c r="A30" s="6" t="s">
        <v>42</v>
      </c>
      <c r="B30" s="7" t="s">
        <v>43</v>
      </c>
      <c r="C30" s="8">
        <v>5135601</v>
      </c>
      <c r="D30" s="8">
        <v>4784524</v>
      </c>
      <c r="E30" s="8">
        <f t="shared" si="0"/>
        <v>-351077</v>
      </c>
      <c r="F30" s="8">
        <v>935281.1</v>
      </c>
      <c r="G30" s="8">
        <v>942525</v>
      </c>
      <c r="H30" s="8">
        <f t="shared" si="1"/>
        <v>1877806.1</v>
      </c>
      <c r="I30" s="8">
        <v>1981616.08</v>
      </c>
      <c r="J30" s="8">
        <f t="shared" si="2"/>
        <v>-103809.97999999998</v>
      </c>
      <c r="K30" s="12">
        <f t="shared" si="3"/>
        <v>1.0552825874833403</v>
      </c>
      <c r="L30" s="12">
        <f>I30/I52</f>
        <v>3.3336150092352339E-3</v>
      </c>
    </row>
    <row r="31" spans="1:12">
      <c r="A31" s="15" t="s">
        <v>101</v>
      </c>
      <c r="B31" s="4" t="s">
        <v>44</v>
      </c>
      <c r="C31" s="5">
        <v>125400</v>
      </c>
      <c r="D31" s="5">
        <v>125400</v>
      </c>
      <c r="E31" s="5">
        <f t="shared" si="0"/>
        <v>0</v>
      </c>
      <c r="F31" s="5"/>
      <c r="G31" s="5">
        <v>4000</v>
      </c>
      <c r="H31" s="5">
        <f t="shared" si="1"/>
        <v>4000</v>
      </c>
      <c r="I31" s="5">
        <v>4000</v>
      </c>
      <c r="J31" s="5">
        <f t="shared" si="2"/>
        <v>0</v>
      </c>
      <c r="K31" s="11">
        <f t="shared" si="3"/>
        <v>1</v>
      </c>
      <c r="L31" s="11">
        <f>I31/I52</f>
        <v>6.7290834846984772E-6</v>
      </c>
    </row>
    <row r="32" spans="1:12" ht="22.5">
      <c r="A32" s="6" t="s">
        <v>45</v>
      </c>
      <c r="B32" s="7" t="s">
        <v>46</v>
      </c>
      <c r="C32" s="8">
        <v>125400</v>
      </c>
      <c r="D32" s="8">
        <v>125400</v>
      </c>
      <c r="E32" s="8">
        <f t="shared" si="0"/>
        <v>0</v>
      </c>
      <c r="F32" s="8"/>
      <c r="G32" s="8">
        <v>4000</v>
      </c>
      <c r="H32" s="8">
        <f t="shared" si="1"/>
        <v>4000</v>
      </c>
      <c r="I32" s="8">
        <v>4000</v>
      </c>
      <c r="J32" s="8">
        <f t="shared" si="2"/>
        <v>0</v>
      </c>
      <c r="K32" s="12">
        <f t="shared" si="3"/>
        <v>1</v>
      </c>
      <c r="L32" s="12">
        <f>I32/I52</f>
        <v>6.7290834846984772E-6</v>
      </c>
    </row>
    <row r="33" spans="1:12">
      <c r="A33" s="15" t="s">
        <v>98</v>
      </c>
      <c r="B33" s="4" t="s">
        <v>47</v>
      </c>
      <c r="C33" s="5">
        <v>569929469</v>
      </c>
      <c r="D33" s="5">
        <v>652801158.25999999</v>
      </c>
      <c r="E33" s="5">
        <f t="shared" si="0"/>
        <v>82871689.25999999</v>
      </c>
      <c r="F33" s="5">
        <v>136058677.38999999</v>
      </c>
      <c r="G33" s="5">
        <v>226492623.25</v>
      </c>
      <c r="H33" s="5">
        <f t="shared" si="1"/>
        <v>362551300.63999999</v>
      </c>
      <c r="I33" s="5">
        <v>328403219.54000002</v>
      </c>
      <c r="J33" s="5">
        <f t="shared" si="2"/>
        <v>34148081.099999964</v>
      </c>
      <c r="K33" s="11">
        <f t="shared" si="3"/>
        <v>0.90581172639645902</v>
      </c>
      <c r="L33" s="11">
        <f>I33/I52</f>
        <v>0.55246317023210556</v>
      </c>
    </row>
    <row r="34" spans="1:12">
      <c r="A34" s="6" t="s">
        <v>48</v>
      </c>
      <c r="B34" s="7" t="s">
        <v>49</v>
      </c>
      <c r="C34" s="8">
        <v>116597517</v>
      </c>
      <c r="D34" s="8">
        <v>130140095.98</v>
      </c>
      <c r="E34" s="8">
        <f t="shared" si="0"/>
        <v>13542578.980000004</v>
      </c>
      <c r="F34" s="8">
        <v>26730923</v>
      </c>
      <c r="G34" s="8">
        <v>41348025.979999997</v>
      </c>
      <c r="H34" s="8">
        <f t="shared" si="1"/>
        <v>68078948.979999989</v>
      </c>
      <c r="I34" s="8">
        <v>65575072.969999999</v>
      </c>
      <c r="J34" s="8">
        <f t="shared" si="2"/>
        <v>2503876.0099999905</v>
      </c>
      <c r="K34" s="12">
        <f t="shared" si="3"/>
        <v>0.96322099492553015</v>
      </c>
      <c r="L34" s="12">
        <f>I34/I52</f>
        <v>0.11031503513258113</v>
      </c>
    </row>
    <row r="35" spans="1:12">
      <c r="A35" s="6" t="s">
        <v>50</v>
      </c>
      <c r="B35" s="7" t="s">
        <v>51</v>
      </c>
      <c r="C35" s="8">
        <v>430149340</v>
      </c>
      <c r="D35" s="8">
        <v>499650299.27999997</v>
      </c>
      <c r="E35" s="8">
        <f t="shared" si="0"/>
        <v>69500959.279999971</v>
      </c>
      <c r="F35" s="8">
        <v>106366385.09999999</v>
      </c>
      <c r="G35" s="8">
        <v>174451130.28</v>
      </c>
      <c r="H35" s="8">
        <f t="shared" si="1"/>
        <v>280817515.38</v>
      </c>
      <c r="I35" s="8">
        <v>253953183.63999999</v>
      </c>
      <c r="J35" s="8">
        <f t="shared" si="2"/>
        <v>26864331.74000001</v>
      </c>
      <c r="K35" s="12">
        <f t="shared" si="3"/>
        <v>0.90433527017128046</v>
      </c>
      <c r="L35" s="12">
        <f>I35/I52</f>
        <v>0.42721804347963083</v>
      </c>
    </row>
    <row r="36" spans="1:12" ht="22.5">
      <c r="A36" s="6" t="s">
        <v>52</v>
      </c>
      <c r="B36" s="7" t="s">
        <v>53</v>
      </c>
      <c r="C36" s="8">
        <v>11817726</v>
      </c>
      <c r="D36" s="8">
        <v>11426877</v>
      </c>
      <c r="E36" s="8">
        <f t="shared" si="0"/>
        <v>-390849</v>
      </c>
      <c r="F36" s="8">
        <v>811960</v>
      </c>
      <c r="G36" s="8">
        <v>7833798.7999999998</v>
      </c>
      <c r="H36" s="8">
        <f t="shared" si="1"/>
        <v>8645758.8000000007</v>
      </c>
      <c r="I36" s="8">
        <v>3954399.75</v>
      </c>
      <c r="J36" s="8">
        <f t="shared" si="2"/>
        <v>4691359.0500000007</v>
      </c>
      <c r="K36" s="12">
        <f t="shared" si="3"/>
        <v>0.45738029957532467</v>
      </c>
      <c r="L36" s="12">
        <f>I36/I52</f>
        <v>6.6523715124051962E-3</v>
      </c>
    </row>
    <row r="37" spans="1:12">
      <c r="A37" s="6" t="s">
        <v>54</v>
      </c>
      <c r="B37" s="7" t="s">
        <v>55</v>
      </c>
      <c r="C37" s="8">
        <v>11364886</v>
      </c>
      <c r="D37" s="8">
        <v>11583886</v>
      </c>
      <c r="E37" s="8">
        <f t="shared" si="0"/>
        <v>219000</v>
      </c>
      <c r="F37" s="8">
        <v>2149409.29</v>
      </c>
      <c r="G37" s="8">
        <v>2859668.19</v>
      </c>
      <c r="H37" s="8">
        <f t="shared" si="1"/>
        <v>5009077.4800000004</v>
      </c>
      <c r="I37" s="8">
        <v>4920563.18</v>
      </c>
      <c r="J37" s="8">
        <f t="shared" si="2"/>
        <v>88514.300000000745</v>
      </c>
      <c r="K37" s="12">
        <f t="shared" si="3"/>
        <v>0.98232922122817701</v>
      </c>
      <c r="L37" s="12">
        <f>I37/I52</f>
        <v>8.2777201074883539E-3</v>
      </c>
    </row>
    <row r="38" spans="1:12">
      <c r="A38" s="15" t="s">
        <v>99</v>
      </c>
      <c r="B38" s="4" t="s">
        <v>56</v>
      </c>
      <c r="C38" s="5">
        <v>68375214.900000006</v>
      </c>
      <c r="D38" s="5">
        <v>78163626.810000002</v>
      </c>
      <c r="E38" s="5">
        <f t="shared" si="0"/>
        <v>9788411.9099999964</v>
      </c>
      <c r="F38" s="5">
        <v>18556388.949999999</v>
      </c>
      <c r="G38" s="5">
        <v>21144144.859999999</v>
      </c>
      <c r="H38" s="5">
        <f t="shared" si="1"/>
        <v>39700533.810000002</v>
      </c>
      <c r="I38" s="5">
        <v>36712663.869999997</v>
      </c>
      <c r="J38" s="5">
        <f t="shared" si="2"/>
        <v>2987869.9400000051</v>
      </c>
      <c r="K38" s="11">
        <f t="shared" si="3"/>
        <v>0.92473980439911863</v>
      </c>
      <c r="L38" s="11">
        <f>I38/I52</f>
        <v>6.1760645031725861E-2</v>
      </c>
    </row>
    <row r="39" spans="1:12">
      <c r="A39" s="6" t="s">
        <v>57</v>
      </c>
      <c r="B39" s="7" t="s">
        <v>58</v>
      </c>
      <c r="C39" s="8">
        <v>61142587.899999999</v>
      </c>
      <c r="D39" s="8">
        <v>70284752.810000002</v>
      </c>
      <c r="E39" s="8">
        <f t="shared" si="0"/>
        <v>9142164.9100000039</v>
      </c>
      <c r="F39" s="8">
        <v>16744274.949999999</v>
      </c>
      <c r="G39" s="8">
        <v>19130653.859999999</v>
      </c>
      <c r="H39" s="8">
        <f t="shared" si="1"/>
        <v>35874928.810000002</v>
      </c>
      <c r="I39" s="8">
        <v>33064383.68</v>
      </c>
      <c r="J39" s="8">
        <f t="shared" si="2"/>
        <v>2810545.1300000027</v>
      </c>
      <c r="K39" s="12">
        <f t="shared" si="3"/>
        <v>0.92165712314343118</v>
      </c>
      <c r="L39" s="12">
        <f>I39/I52</f>
        <v>5.5623249538205466E-2</v>
      </c>
    </row>
    <row r="40" spans="1:12" ht="22.5">
      <c r="A40" s="6" t="s">
        <v>59</v>
      </c>
      <c r="B40" s="7" t="s">
        <v>60</v>
      </c>
      <c r="C40" s="8">
        <v>7232627</v>
      </c>
      <c r="D40" s="8">
        <v>7878874</v>
      </c>
      <c r="E40" s="8">
        <f t="shared" si="0"/>
        <v>646247</v>
      </c>
      <c r="F40" s="8">
        <v>1812114</v>
      </c>
      <c r="G40" s="8">
        <v>2013491</v>
      </c>
      <c r="H40" s="8">
        <f t="shared" si="1"/>
        <v>3825605</v>
      </c>
      <c r="I40" s="8">
        <v>3648280.19</v>
      </c>
      <c r="J40" s="8">
        <f t="shared" si="2"/>
        <v>177324.81000000006</v>
      </c>
      <c r="K40" s="12">
        <f t="shared" si="3"/>
        <v>0.95364790405700539</v>
      </c>
      <c r="L40" s="12">
        <f>I40/I52</f>
        <v>6.1373954935204054E-3</v>
      </c>
    </row>
    <row r="41" spans="1:12">
      <c r="A41" s="15" t="s">
        <v>102</v>
      </c>
      <c r="B41" s="4" t="s">
        <v>61</v>
      </c>
      <c r="C41" s="5">
        <v>27566370</v>
      </c>
      <c r="D41" s="5">
        <v>34069769.200000003</v>
      </c>
      <c r="E41" s="5">
        <f t="shared" si="0"/>
        <v>6503399.200000003</v>
      </c>
      <c r="F41" s="5">
        <v>8570643</v>
      </c>
      <c r="G41" s="5">
        <v>10723132</v>
      </c>
      <c r="H41" s="5">
        <f t="shared" si="1"/>
        <v>19293775</v>
      </c>
      <c r="I41" s="5">
        <v>19132185</v>
      </c>
      <c r="J41" s="5">
        <f t="shared" si="2"/>
        <v>161590</v>
      </c>
      <c r="K41" s="11">
        <f t="shared" si="3"/>
        <v>0.99162475979946896</v>
      </c>
      <c r="L41" s="11">
        <f>I41/I52</f>
        <v>3.2185517527423983E-2</v>
      </c>
    </row>
    <row r="42" spans="1:12">
      <c r="A42" s="6" t="s">
        <v>62</v>
      </c>
      <c r="B42" s="7" t="s">
        <v>63</v>
      </c>
      <c r="C42" s="8">
        <v>27072450</v>
      </c>
      <c r="D42" s="8">
        <v>33575849.200000003</v>
      </c>
      <c r="E42" s="8">
        <f t="shared" si="0"/>
        <v>6503399.200000003</v>
      </c>
      <c r="F42" s="8">
        <v>8470238</v>
      </c>
      <c r="G42" s="8">
        <v>10599217</v>
      </c>
      <c r="H42" s="8">
        <f t="shared" si="1"/>
        <v>19069455</v>
      </c>
      <c r="I42" s="8">
        <v>18907865</v>
      </c>
      <c r="J42" s="8">
        <f t="shared" si="2"/>
        <v>161590</v>
      </c>
      <c r="K42" s="12">
        <f t="shared" si="3"/>
        <v>0.99152623921344374</v>
      </c>
      <c r="L42" s="12">
        <f>I42/I52</f>
        <v>3.180815052560209E-2</v>
      </c>
    </row>
    <row r="43" spans="1:12" ht="22.5">
      <c r="A43" s="6" t="s">
        <v>64</v>
      </c>
      <c r="B43" s="7" t="s">
        <v>65</v>
      </c>
      <c r="C43" s="8">
        <v>493920</v>
      </c>
      <c r="D43" s="8">
        <v>493920</v>
      </c>
      <c r="E43" s="8">
        <f t="shared" si="0"/>
        <v>0</v>
      </c>
      <c r="F43" s="8">
        <v>100405</v>
      </c>
      <c r="G43" s="8">
        <v>123915</v>
      </c>
      <c r="H43" s="8">
        <f t="shared" si="1"/>
        <v>224320</v>
      </c>
      <c r="I43" s="8">
        <v>224320</v>
      </c>
      <c r="J43" s="8">
        <f t="shared" si="2"/>
        <v>0</v>
      </c>
      <c r="K43" s="12">
        <f t="shared" si="3"/>
        <v>1</v>
      </c>
      <c r="L43" s="12">
        <f>I43/I52</f>
        <v>3.773670018218906E-4</v>
      </c>
    </row>
    <row r="44" spans="1:12">
      <c r="A44" s="15" t="s">
        <v>100</v>
      </c>
      <c r="B44" s="4" t="s">
        <v>66</v>
      </c>
      <c r="C44" s="5">
        <f>87344299+4833271+10000000</f>
        <v>102177570</v>
      </c>
      <c r="D44" s="5">
        <v>119106465.88</v>
      </c>
      <c r="E44" s="5">
        <f t="shared" si="0"/>
        <v>16928895.879999995</v>
      </c>
      <c r="F44" s="5">
        <v>42197793.990000002</v>
      </c>
      <c r="G44" s="5">
        <v>42658876.899999999</v>
      </c>
      <c r="H44" s="5">
        <f t="shared" si="1"/>
        <v>84856670.890000001</v>
      </c>
      <c r="I44" s="5">
        <v>66065711.840000004</v>
      </c>
      <c r="J44" s="5">
        <f t="shared" si="2"/>
        <v>18790959.049999997</v>
      </c>
      <c r="K44" s="11">
        <f t="shared" si="3"/>
        <v>0.77855648998581639</v>
      </c>
      <c r="L44" s="11">
        <f>I44/I52</f>
        <v>0.11114042261184816</v>
      </c>
    </row>
    <row r="45" spans="1:12">
      <c r="A45" s="6" t="s">
        <v>67</v>
      </c>
      <c r="B45" s="7" t="s">
        <v>68</v>
      </c>
      <c r="C45" s="8">
        <v>3558237</v>
      </c>
      <c r="D45" s="8">
        <v>3755605</v>
      </c>
      <c r="E45" s="8">
        <f t="shared" si="0"/>
        <v>197368</v>
      </c>
      <c r="F45" s="8">
        <v>875338.99</v>
      </c>
      <c r="G45" s="8">
        <v>915533.02</v>
      </c>
      <c r="H45" s="8">
        <f t="shared" si="1"/>
        <v>1790872.01</v>
      </c>
      <c r="I45" s="8">
        <v>1764480.78</v>
      </c>
      <c r="J45" s="8">
        <f t="shared" si="2"/>
        <v>26391.229999999981</v>
      </c>
      <c r="K45" s="12">
        <f t="shared" si="3"/>
        <v>0.98526347508217516</v>
      </c>
      <c r="L45" s="12">
        <f>I45/I52</f>
        <v>2.9683346189414718E-3</v>
      </c>
    </row>
    <row r="46" spans="1:12">
      <c r="A46" s="6" t="s">
        <v>69</v>
      </c>
      <c r="B46" s="7" t="s">
        <v>70</v>
      </c>
      <c r="C46" s="8">
        <f>61100753+4833271+10000000</f>
        <v>75934024</v>
      </c>
      <c r="D46" s="8">
        <v>104755023.28</v>
      </c>
      <c r="E46" s="8">
        <f t="shared" si="0"/>
        <v>28820999.280000001</v>
      </c>
      <c r="F46" s="8">
        <v>36464772</v>
      </c>
      <c r="G46" s="8">
        <v>38422785.280000001</v>
      </c>
      <c r="H46" s="8">
        <f t="shared" si="1"/>
        <v>74887557.280000001</v>
      </c>
      <c r="I46" s="8">
        <v>59439079.960000001</v>
      </c>
      <c r="J46" s="8">
        <f t="shared" si="2"/>
        <v>15448477.32</v>
      </c>
      <c r="K46" s="12">
        <f t="shared" si="3"/>
        <v>0.79371102648949965</v>
      </c>
      <c r="L46" s="12">
        <f>I46/I52</f>
        <v>9.9992632826127054E-2</v>
      </c>
    </row>
    <row r="47" spans="1:12">
      <c r="A47" s="6" t="s">
        <v>71</v>
      </c>
      <c r="B47" s="7" t="s">
        <v>72</v>
      </c>
      <c r="C47" s="8">
        <v>22685309</v>
      </c>
      <c r="D47" s="8">
        <v>10586337.6</v>
      </c>
      <c r="E47" s="8">
        <f t="shared" si="0"/>
        <v>-12098971.4</v>
      </c>
      <c r="F47" s="8">
        <v>4848183</v>
      </c>
      <c r="G47" s="8">
        <v>3320558.6</v>
      </c>
      <c r="H47" s="8">
        <f t="shared" si="1"/>
        <v>8168741.5999999996</v>
      </c>
      <c r="I47" s="8">
        <v>4852651.0999999996</v>
      </c>
      <c r="J47" s="8">
        <f t="shared" si="2"/>
        <v>3316090.5</v>
      </c>
      <c r="K47" s="12">
        <f t="shared" si="3"/>
        <v>0.59405124284993904</v>
      </c>
      <c r="L47" s="12">
        <f>I47/I52</f>
        <v>8.163473593503473E-3</v>
      </c>
    </row>
    <row r="48" spans="1:12" ht="22.5">
      <c r="A48" s="6" t="s">
        <v>91</v>
      </c>
      <c r="B48" s="7" t="s">
        <v>92</v>
      </c>
      <c r="C48" s="8"/>
      <c r="D48" s="8">
        <v>9500</v>
      </c>
      <c r="E48" s="8">
        <f t="shared" si="0"/>
        <v>9500</v>
      </c>
      <c r="F48" s="8">
        <v>9500</v>
      </c>
      <c r="G48" s="8"/>
      <c r="H48" s="8">
        <f t="shared" si="1"/>
        <v>9500</v>
      </c>
      <c r="I48" s="8">
        <v>9500</v>
      </c>
      <c r="J48" s="8">
        <f t="shared" si="2"/>
        <v>0</v>
      </c>
      <c r="K48" s="12">
        <f t="shared" si="3"/>
        <v>1</v>
      </c>
      <c r="L48" s="12">
        <f>I48/I52</f>
        <v>1.5981573276158883E-5</v>
      </c>
    </row>
    <row r="49" spans="1:12">
      <c r="A49" s="15" t="s">
        <v>73</v>
      </c>
      <c r="B49" s="4" t="s">
        <v>74</v>
      </c>
      <c r="C49" s="5">
        <v>2200724</v>
      </c>
      <c r="D49" s="5">
        <v>9027224</v>
      </c>
      <c r="E49" s="5">
        <f t="shared" si="0"/>
        <v>6826500</v>
      </c>
      <c r="F49" s="5">
        <v>5627367.5</v>
      </c>
      <c r="G49" s="5">
        <v>1052152.75</v>
      </c>
      <c r="H49" s="5">
        <f t="shared" si="1"/>
        <v>6679520.25</v>
      </c>
      <c r="I49" s="5">
        <v>4219895.24</v>
      </c>
      <c r="J49" s="5">
        <f t="shared" si="2"/>
        <v>2459625.0099999998</v>
      </c>
      <c r="K49" s="11">
        <f t="shared" si="3"/>
        <v>0.63176621704230929</v>
      </c>
      <c r="L49" s="11">
        <f>I49/I52</f>
        <v>7.0990068416604294E-3</v>
      </c>
    </row>
    <row r="50" spans="1:12">
      <c r="A50" s="6" t="s">
        <v>75</v>
      </c>
      <c r="B50" s="7" t="s">
        <v>76</v>
      </c>
      <c r="C50" s="8"/>
      <c r="D50" s="8">
        <v>6111500</v>
      </c>
      <c r="E50" s="8">
        <f t="shared" si="0"/>
        <v>6111500</v>
      </c>
      <c r="F50" s="8">
        <v>5111500</v>
      </c>
      <c r="G50" s="8"/>
      <c r="H50" s="8">
        <f t="shared" si="1"/>
        <v>5111500</v>
      </c>
      <c r="I50" s="8">
        <v>3185874.17</v>
      </c>
      <c r="J50" s="8">
        <f t="shared" si="2"/>
        <v>1925625.83</v>
      </c>
      <c r="K50" s="12">
        <f t="shared" si="3"/>
        <v>0.62327578401643347</v>
      </c>
      <c r="L50" s="12">
        <f>I50/I52</f>
        <v>5.3595033154186173E-3</v>
      </c>
    </row>
    <row r="51" spans="1:12">
      <c r="A51" s="6" t="s">
        <v>77</v>
      </c>
      <c r="B51" s="7" t="s">
        <v>78</v>
      </c>
      <c r="C51" s="8">
        <v>2200724</v>
      </c>
      <c r="D51" s="8">
        <v>2915724</v>
      </c>
      <c r="E51" s="8">
        <f t="shared" si="0"/>
        <v>715000</v>
      </c>
      <c r="F51" s="8">
        <v>515867.5</v>
      </c>
      <c r="G51" s="8">
        <v>1052152.75</v>
      </c>
      <c r="H51" s="8">
        <f t="shared" si="1"/>
        <v>1568020.25</v>
      </c>
      <c r="I51" s="8">
        <v>1034021.07</v>
      </c>
      <c r="J51" s="8">
        <f t="shared" si="2"/>
        <v>533999.18000000005</v>
      </c>
      <c r="K51" s="12">
        <f t="shared" si="3"/>
        <v>0.65944369659766822</v>
      </c>
      <c r="L51" s="12">
        <f>I51/I52</f>
        <v>1.7395035262418119E-3</v>
      </c>
    </row>
    <row r="52" spans="1:12">
      <c r="A52" s="16"/>
      <c r="B52" s="9"/>
      <c r="C52" s="10">
        <f>1130695054+4833271+10000000</f>
        <v>1145528325</v>
      </c>
      <c r="D52" s="10">
        <v>1433099890.47</v>
      </c>
      <c r="E52" s="10">
        <f t="shared" si="0"/>
        <v>287571565.47000003</v>
      </c>
      <c r="F52" s="10">
        <v>276315035.85000002</v>
      </c>
      <c r="G52" s="10">
        <v>432179823.63999999</v>
      </c>
      <c r="H52" s="10">
        <f t="shared" si="1"/>
        <v>708494859.49000001</v>
      </c>
      <c r="I52" s="10">
        <v>594434592.63</v>
      </c>
      <c r="J52" s="10">
        <f t="shared" si="2"/>
        <v>114060266.86000001</v>
      </c>
      <c r="K52" s="13">
        <f t="shared" si="3"/>
        <v>0.83901045246523787</v>
      </c>
      <c r="L52" s="13">
        <f>L6+L14+L16+L20+L26+L31+L33+L38+L41+L44+L49</f>
        <v>1</v>
      </c>
    </row>
    <row r="54" spans="1:12">
      <c r="A54" s="1" t="s">
        <v>105</v>
      </c>
    </row>
  </sheetData>
  <mergeCells count="1">
    <mergeCell ref="A2:L2"/>
  </mergeCells>
  <pageMargins left="0.70866141732283472" right="0.70866141732283472" top="0.74803149606299213" bottom="0.3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2013-07-17T10:16:13Z</cp:lastPrinted>
  <dcterms:created xsi:type="dcterms:W3CDTF">2002-03-11T10:22:12Z</dcterms:created>
  <dcterms:modified xsi:type="dcterms:W3CDTF">2013-08-09T02:21:39Z</dcterms:modified>
</cp:coreProperties>
</file>