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55" activeTab="0"/>
  </bookViews>
  <sheets>
    <sheet name="01.07.12 " sheetId="1" r:id="rId1"/>
  </sheets>
  <definedNames/>
  <calcPr fullCalcOnLoad="1"/>
</workbook>
</file>

<file path=xl/sharedStrings.xml><?xml version="1.0" encoding="utf-8"?>
<sst xmlns="http://schemas.openxmlformats.org/spreadsheetml/2006/main" count="96" uniqueCount="48">
  <si>
    <t>Наименование доходов</t>
  </si>
  <si>
    <t>район</t>
  </si>
  <si>
    <t>поселения</t>
  </si>
  <si>
    <t>Уточн</t>
  </si>
  <si>
    <t>на год</t>
  </si>
  <si>
    <t>Доходы</t>
  </si>
  <si>
    <t>Налог на доходы физ.лиц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</si>
  <si>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</si>
  <si>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</si>
  <si>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</si>
  <si>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</si>
  <si>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физ.лиц</t>
  </si>
  <si>
    <t>Земельный налог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</si>
  <si>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</si>
  <si>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</si>
  <si>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</si>
  <si>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</si>
  <si>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</si>
  <si>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Задолженность по отмененным налогам</t>
  </si>
  <si>
    <t>Арендная плата за земли</t>
  </si>
  <si>
    <t>Платежи от государственных и муниципальных пр-ий</t>
  </si>
  <si>
    <t>Д-ды от эксплуатации и испол имущ-ва автом дорог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</si>
  <si>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</si>
  <si>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</si>
  <si>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</si>
  <si>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</si>
  <si>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</si>
  <si>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зачисления</t>
  </si>
  <si>
    <t xml:space="preserve">Прочие неналоговые доходы </t>
  </si>
  <si>
    <t>Возмещение с/х потерь</t>
  </si>
  <si>
    <t>Доходы от возврата ост-ов субсидий и субвенций</t>
  </si>
  <si>
    <t>Возврат субсидий, субвенций прошлых лет</t>
  </si>
  <si>
    <t>Итого доходы</t>
  </si>
  <si>
    <t>Утвер</t>
  </si>
  <si>
    <t>на 9м-цев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</si>
  <si>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</si>
  <si>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</si>
  <si>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</si>
  <si>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поступления от использования имущества, находящегося в собственности муниципальных районов</t>
  </si>
  <si>
    <t>Доходы от сдачи в аренду имущества, находящегося в оперативном управлении органов местного самоуправления</t>
  </si>
  <si>
    <t xml:space="preserve"> 2012 год консолидированный</t>
  </si>
  <si>
    <t>Уточн план</t>
  </si>
  <si>
    <t>% исп-я к уточн</t>
  </si>
  <si>
    <t>План I полугодия</t>
  </si>
  <si>
    <t>Анализ выполнения доходной части консолидированного бюджета Кунгурского муниципального района на 01.07.2012</t>
  </si>
  <si>
    <t>Факт на 1.07.12</t>
  </si>
  <si>
    <t>% исп-я I полугодия</t>
  </si>
  <si>
    <t>% исп-я к уточному плану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</si>
</sst>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34" borderId="10" xfId="0" applyNumberFormat="1" applyFont="1" applyFill="1" applyBorder="1" applyAlignment="1">
      <alignment horizontal="right" wrapText="1"/>
    </xf>
    <xf numFmtId="3" fontId="1" fillId="33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1" fillId="34" borderId="11" xfId="0" applyNumberFormat="1" applyFont="1" applyFill="1" applyBorder="1" applyAlignment="1">
      <alignment horizontal="right" wrapText="1"/>
    </xf>
    <xf numFmtId="3" fontId="0" fillId="33" borderId="11" xfId="0" applyNumberFormat="1" applyFill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0" fillId="34" borderId="11" xfId="0" applyNumberFormat="1" applyFill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3" fontId="1" fillId="33" borderId="19" xfId="0" applyNumberFormat="1" applyFont="1" applyFill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33" borderId="19" xfId="0" applyNumberFormat="1" applyFill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3" fontId="0" fillId="34" borderId="19" xfId="0" applyNumberFormat="1" applyFill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3" fontId="1" fillId="33" borderId="12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3" fontId="1" fillId="34" borderId="12" xfId="0" applyNumberFormat="1" applyFont="1" applyFill="1" applyBorder="1" applyAlignment="1">
      <alignment horizontal="right" wrapText="1"/>
    </xf>
    <xf numFmtId="3" fontId="1" fillId="34" borderId="10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34" borderId="11" xfId="0" applyNumberForma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33" borderId="19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0" fillId="33" borderId="19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34" borderId="19" xfId="0" applyNumberForma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4" fontId="1" fillId="34" borderId="12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34" borderId="19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33" borderId="19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3" fontId="1" fillId="33" borderId="19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3" borderId="24" xfId="0" applyNumberFormat="1" applyFont="1" applyFill="1" applyBorder="1" applyAlignment="1">
      <alignment horizontal="center" vertical="center" wrapText="1"/>
    </xf>
    <xf numFmtId="3" fontId="1" fillId="33" borderId="25" xfId="0" applyNumberFormat="1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tabSelected="1" zoomScalePageLayoutView="0" workbookViewId="0" topLeftCell="A23">
      <selection activeCell="A11" sqref="A11"/>
    </sheetView>
  </sheetViews>
  <sheetFormatPr defaultColWidth="9.140625" defaultRowHeight="12.75"/>
  <cols>
    <col min="1" max="1" width="80.421875" style="0" customWidth="1"/>
    <col min="2" max="2" width="11.28125" style="1" customWidth="1"/>
    <col min="3" max="3" width="14.00390625" style="0" hidden="1" customWidth="1"/>
    <col min="4" max="4" width="16.140625" style="0" hidden="1" customWidth="1"/>
    <col min="5" max="5" width="12.421875" style="0" customWidth="1"/>
    <col min="6" max="6" width="11.57421875" style="0" customWidth="1"/>
    <col min="7" max="8" width="10.421875" style="0" customWidth="1"/>
    <col min="9" max="9" width="55.140625" style="0" hidden="1" customWidth="1"/>
    <col min="10" max="10" width="11.28125" style="0" hidden="1" customWidth="1"/>
    <col min="11" max="11" width="14.28125" style="0" hidden="1" customWidth="1"/>
    <col min="12" max="12" width="10.140625" style="0" hidden="1" customWidth="1"/>
    <col min="13" max="13" width="11.140625" style="0" hidden="1" customWidth="1"/>
    <col min="14" max="15" width="10.7109375" style="0" hidden="1" customWidth="1"/>
    <col min="16" max="16" width="10.57421875" style="0" hidden="1" customWidth="1"/>
    <col min="17" max="17" width="10.00390625" style="0" hidden="1" customWidth="1"/>
    <col min="18" max="18" width="14.140625" style="0" hidden="1" customWidth="1"/>
    <col min="19" max="19" width="12.00390625" style="0" hidden="1" customWidth="1"/>
    <col min="20" max="20" width="12.8515625" style="0" hidden="1" customWidth="1"/>
    <col min="21" max="21" width="8.8515625" style="0" hidden="1" customWidth="1"/>
    <col min="22" max="22" width="10.8515625" style="0" hidden="1" customWidth="1"/>
  </cols>
  <sheetData>
    <row r="1" ht="12.75" hidden="1"/>
    <row r="2" spans="1:21" ht="12.75">
      <c r="A2" s="99" t="s">
        <v>44</v>
      </c>
      <c r="B2" s="99"/>
      <c r="C2" s="99"/>
      <c r="D2" s="99"/>
      <c r="E2" s="99"/>
      <c r="F2" s="99"/>
      <c r="G2" s="99"/>
      <c r="H2" s="9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8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22" ht="13.5" thickBot="1">
      <c r="A4" s="93" t="s">
        <v>0</v>
      </c>
      <c r="B4" s="96" t="s">
        <v>40</v>
      </c>
      <c r="C4" s="97"/>
      <c r="D4" s="97"/>
      <c r="E4" s="97"/>
      <c r="F4" s="97"/>
      <c r="G4" s="97"/>
      <c r="H4" s="100"/>
      <c r="I4" s="74" t="s">
        <v>0</v>
      </c>
      <c r="J4" s="96" t="s">
        <v>1</v>
      </c>
      <c r="K4" s="97"/>
      <c r="L4" s="97"/>
      <c r="M4" s="97"/>
      <c r="N4" s="97"/>
      <c r="O4" s="97"/>
      <c r="P4" s="100"/>
      <c r="Q4" s="90" t="s">
        <v>2</v>
      </c>
      <c r="R4" s="91"/>
      <c r="S4" s="91"/>
      <c r="T4" s="91"/>
      <c r="U4" s="91"/>
      <c r="V4" s="92"/>
    </row>
    <row r="5" spans="1:23" ht="12.75" customHeight="1">
      <c r="A5" s="94"/>
      <c r="B5" s="86" t="s">
        <v>41</v>
      </c>
      <c r="C5" s="8" t="s">
        <v>3</v>
      </c>
      <c r="D5" s="10" t="s">
        <v>33</v>
      </c>
      <c r="E5" s="74" t="s">
        <v>43</v>
      </c>
      <c r="F5" s="88" t="s">
        <v>45</v>
      </c>
      <c r="G5" s="74" t="s">
        <v>47</v>
      </c>
      <c r="H5" s="74" t="s">
        <v>46</v>
      </c>
      <c r="I5" s="98"/>
      <c r="J5" s="86" t="s">
        <v>41</v>
      </c>
      <c r="K5" s="8" t="s">
        <v>3</v>
      </c>
      <c r="L5" s="10" t="s">
        <v>33</v>
      </c>
      <c r="M5" s="74" t="s">
        <v>43</v>
      </c>
      <c r="N5" s="88" t="s">
        <v>45</v>
      </c>
      <c r="O5" s="74"/>
      <c r="P5" s="74" t="s">
        <v>46</v>
      </c>
      <c r="Q5" s="86" t="s">
        <v>41</v>
      </c>
      <c r="R5" s="8" t="s">
        <v>3</v>
      </c>
      <c r="S5" s="74" t="s">
        <v>43</v>
      </c>
      <c r="T5" s="88" t="s">
        <v>45</v>
      </c>
      <c r="U5" s="74" t="s">
        <v>42</v>
      </c>
      <c r="V5" s="74" t="s">
        <v>46</v>
      </c>
      <c r="W5" s="13"/>
    </row>
    <row r="6" spans="1:23" ht="33.75" customHeight="1" thickBot="1">
      <c r="A6" s="95"/>
      <c r="B6" s="87"/>
      <c r="C6" s="9" t="s">
        <v>4</v>
      </c>
      <c r="D6" s="11" t="s">
        <v>34</v>
      </c>
      <c r="E6" s="75"/>
      <c r="F6" s="89"/>
      <c r="G6" s="75"/>
      <c r="H6" s="75"/>
      <c r="I6" s="75"/>
      <c r="J6" s="87"/>
      <c r="K6" s="9" t="s">
        <v>4</v>
      </c>
      <c r="L6" s="11" t="s">
        <v>34</v>
      </c>
      <c r="M6" s="75"/>
      <c r="N6" s="89"/>
      <c r="O6" s="75"/>
      <c r="P6" s="75"/>
      <c r="Q6" s="87"/>
      <c r="R6" s="9" t="s">
        <v>4</v>
      </c>
      <c r="S6" s="75"/>
      <c r="T6" s="89"/>
      <c r="U6" s="75"/>
      <c r="V6" s="75"/>
      <c r="W6" s="13"/>
    </row>
    <row r="7" spans="1:22" ht="12.75">
      <c r="A7" s="3" t="s">
        <v>5</v>
      </c>
      <c r="B7" s="17">
        <f>B8+B9+B12+B19+B20+B21+B28+B29+B30+B33+B34+B38+B39</f>
        <v>199214236.73999998</v>
      </c>
      <c r="C7" s="17">
        <f>C8+C9+C12+C19+C20+C21+C28+C29+C30+C33+C34+C38+C39</f>
        <v>193785.9</v>
      </c>
      <c r="D7" s="17" t="e">
        <f>D8+D9+D12+D19+D20+D21+D28+D29+D30+D33+D34+D38+D39</f>
        <v>#REF!</v>
      </c>
      <c r="E7" s="18">
        <f>E8+E9+E12+E19+E20+E21+E28+E29+E30+E33+E34+E38+E39</f>
        <v>77689837.74</v>
      </c>
      <c r="F7" s="19">
        <f>F8+F9+F12+F19+F20+F21+F28+F29+F30+F33+F34+F38+F39</f>
        <v>89439347.41000001</v>
      </c>
      <c r="G7" s="18">
        <f aca="true" t="shared" si="0" ref="G7:G14">F7*100/B7</f>
        <v>44.89606208552745</v>
      </c>
      <c r="H7" s="18">
        <f aca="true" t="shared" si="1" ref="H7:H14">F7*100/E7</f>
        <v>115.12361206020461</v>
      </c>
      <c r="I7" s="3" t="s">
        <v>5</v>
      </c>
      <c r="J7" s="47">
        <f>J8+J9+J12+J19+J20+J21+J28+J29+J30+J33+J34+J38+J39</f>
        <v>112261473</v>
      </c>
      <c r="K7" s="48">
        <f>K8+K9+K12+K19+K20+K21+K28+K29+K30+K33+K34+K38+K39</f>
        <v>125505.80000000003</v>
      </c>
      <c r="L7" s="49">
        <f>L8+L9+L12+L19+L20+L21+L28+L29+L30+L33+L34+L38+L39</f>
        <v>90526.7</v>
      </c>
      <c r="M7" s="50">
        <f>M8+M9+M12+M19+M20+M21+M28+M29+M30+M33+M34+M38+M39</f>
        <v>43550000</v>
      </c>
      <c r="N7" s="41">
        <f>N8+N9+N12+N19+N20+N21+N28+N29+N30+N33+N34+N38+N39</f>
        <v>49370383.63</v>
      </c>
      <c r="O7" s="50">
        <f>N7*100/J7</f>
        <v>43.97802942599907</v>
      </c>
      <c r="P7" s="50">
        <f>N7*100/M7</f>
        <v>113.36483037887486</v>
      </c>
      <c r="Q7" s="47">
        <f>Q8+Q9+Q12+Q19+Q20+Q21+Q28+Q29+Q30+Q33+Q34+Q38+Q39</f>
        <v>86952763.74</v>
      </c>
      <c r="R7" s="51">
        <f>R8+R9+R12+R19+R20+R21+R28+R29+R30+R33+R34+R38+R39</f>
        <v>68280.1</v>
      </c>
      <c r="S7" s="50">
        <f>S8+S9+S12+S19+S20+S21+S28+S29+S30+S33+S34+S38+S39</f>
        <v>34139837.74</v>
      </c>
      <c r="T7" s="41">
        <f>T8+T9+T12+T19+T20+T21+T28+T29+T30+T33+T34+T38+T39</f>
        <v>40068963.78</v>
      </c>
      <c r="U7" s="50">
        <f>T7*100/Q7</f>
        <v>46.081299842074465</v>
      </c>
      <c r="V7" s="50">
        <f>T7*100/S7</f>
        <v>117.3671769770983</v>
      </c>
    </row>
    <row r="8" spans="1:22" ht="12.75">
      <c r="A8" s="4" t="s">
        <v>6</v>
      </c>
      <c r="B8" s="20">
        <f>J8+Q8</f>
        <v>77024539</v>
      </c>
      <c r="C8" s="21">
        <f>K8+R8</f>
        <v>70862.7</v>
      </c>
      <c r="D8" s="22" t="e">
        <f>L8+#REF!</f>
        <v>#REF!</v>
      </c>
      <c r="E8" s="23">
        <f>M8+S8</f>
        <v>32388300</v>
      </c>
      <c r="F8" s="24">
        <f>N8+T8</f>
        <v>32395940.78</v>
      </c>
      <c r="G8" s="18">
        <f t="shared" si="0"/>
        <v>42.05924657335502</v>
      </c>
      <c r="H8" s="23">
        <f t="shared" si="1"/>
        <v>100.02359117335581</v>
      </c>
      <c r="I8" s="4" t="s">
        <v>6</v>
      </c>
      <c r="J8" s="52">
        <v>58345206</v>
      </c>
      <c r="K8" s="53">
        <v>55770</v>
      </c>
      <c r="L8" s="54">
        <v>38088.3</v>
      </c>
      <c r="M8" s="55">
        <v>24310000</v>
      </c>
      <c r="N8" s="42">
        <v>24311807.57</v>
      </c>
      <c r="O8" s="55">
        <f>N8*100/J8</f>
        <v>41.66890347426316</v>
      </c>
      <c r="P8" s="50">
        <f>N8*100/M8</f>
        <v>100.00743549979433</v>
      </c>
      <c r="Q8" s="52">
        <v>18679333</v>
      </c>
      <c r="R8" s="14">
        <v>15092.7</v>
      </c>
      <c r="S8" s="55">
        <v>8078300</v>
      </c>
      <c r="T8" s="42">
        <v>8084133.21</v>
      </c>
      <c r="U8" s="50">
        <f>T8*100/Q8</f>
        <v>43.278489708385194</v>
      </c>
      <c r="V8" s="50">
        <f>T8*100/S8</f>
        <v>100.07220838542763</v>
      </c>
    </row>
    <row r="9" spans="1:22" ht="12.75">
      <c r="A9" s="4" t="s">
        <v>7</v>
      </c>
      <c r="B9" s="20">
        <f>B10+B11</f>
        <v>12038056</v>
      </c>
      <c r="C9" s="21">
        <f>K9+R9</f>
        <v>8485.9</v>
      </c>
      <c r="D9" s="22" t="e">
        <f>L9+#REF!</f>
        <v>#REF!</v>
      </c>
      <c r="E9" s="23">
        <f>E10+E11</f>
        <v>7410733</v>
      </c>
      <c r="F9" s="24">
        <f>F10+F11</f>
        <v>7441399.890000001</v>
      </c>
      <c r="G9" s="18">
        <f t="shared" si="0"/>
        <v>61.81562778907159</v>
      </c>
      <c r="H9" s="23">
        <f t="shared" si="1"/>
        <v>100.41381722968565</v>
      </c>
      <c r="I9" s="4" t="s">
        <v>7</v>
      </c>
      <c r="J9" s="52">
        <f>J10+J11</f>
        <v>8240000</v>
      </c>
      <c r="K9" s="53">
        <f>K10+K11</f>
        <v>8225</v>
      </c>
      <c r="L9" s="54">
        <f>L10+L11</f>
        <v>5603.2</v>
      </c>
      <c r="M9" s="55">
        <f>M10+M11</f>
        <v>4120000</v>
      </c>
      <c r="N9" s="42">
        <f>N10+N11</f>
        <v>3996694.02</v>
      </c>
      <c r="O9" s="55">
        <f>N9*100/J9</f>
        <v>48.503568203883496</v>
      </c>
      <c r="P9" s="50">
        <f>N9*100/M9</f>
        <v>97.00713640776699</v>
      </c>
      <c r="Q9" s="52">
        <f>Q10+Q11</f>
        <v>3798056</v>
      </c>
      <c r="R9" s="14">
        <f>R10+R11</f>
        <v>260.9</v>
      </c>
      <c r="S9" s="55">
        <f>S10+S11</f>
        <v>3290733</v>
      </c>
      <c r="T9" s="42">
        <f>T10+T11</f>
        <v>3444705.87</v>
      </c>
      <c r="U9" s="50">
        <f>T9*100/Q9</f>
        <v>90.69655292075736</v>
      </c>
      <c r="V9" s="50">
        <f>T9*100/S9</f>
        <v>104.67898398320374</v>
      </c>
    </row>
    <row r="10" spans="1:22" ht="12.75">
      <c r="A10" s="5" t="s">
        <v>8</v>
      </c>
      <c r="B10" s="25">
        <f>J10+Q10</f>
        <v>8240000</v>
      </c>
      <c r="C10" s="21">
        <f>K10+R10</f>
        <v>7725</v>
      </c>
      <c r="D10" s="22" t="e">
        <f>L10+#REF!</f>
        <v>#REF!</v>
      </c>
      <c r="E10" s="26">
        <f>M10+S10</f>
        <v>4120000</v>
      </c>
      <c r="F10" s="27">
        <f>N10+T10</f>
        <v>3996694.02</v>
      </c>
      <c r="G10" s="18">
        <f t="shared" si="0"/>
        <v>48.503568203883496</v>
      </c>
      <c r="H10" s="23">
        <f t="shared" si="1"/>
        <v>97.00713640776699</v>
      </c>
      <c r="I10" s="5" t="s">
        <v>8</v>
      </c>
      <c r="J10" s="44">
        <v>8240000</v>
      </c>
      <c r="K10" s="53">
        <v>7725</v>
      </c>
      <c r="L10" s="54">
        <v>5103.2</v>
      </c>
      <c r="M10" s="45">
        <v>4120000</v>
      </c>
      <c r="N10" s="46">
        <v>3996694.02</v>
      </c>
      <c r="O10" s="55">
        <f>N10*100/J10</f>
        <v>48.503568203883496</v>
      </c>
      <c r="P10" s="50">
        <f>N10*100/M10</f>
        <v>97.00713640776699</v>
      </c>
      <c r="Q10" s="52">
        <f>S10+T10+U10+V10</f>
        <v>0</v>
      </c>
      <c r="R10" s="14">
        <v>0</v>
      </c>
      <c r="S10" s="45">
        <v>0</v>
      </c>
      <c r="T10" s="46">
        <v>0</v>
      </c>
      <c r="U10" s="45">
        <v>0</v>
      </c>
      <c r="V10" s="45">
        <v>0</v>
      </c>
    </row>
    <row r="11" spans="1:22" ht="12.75">
      <c r="A11" s="5" t="s">
        <v>9</v>
      </c>
      <c r="B11" s="25">
        <f>J11+Q11</f>
        <v>3798056</v>
      </c>
      <c r="C11" s="21">
        <f>K11+R11</f>
        <v>760.9</v>
      </c>
      <c r="D11" s="22" t="e">
        <f>L11+#REF!</f>
        <v>#REF!</v>
      </c>
      <c r="E11" s="26">
        <f>M11+S11</f>
        <v>3290733</v>
      </c>
      <c r="F11" s="27">
        <f>N11+T11</f>
        <v>3444705.87</v>
      </c>
      <c r="G11" s="18">
        <f t="shared" si="0"/>
        <v>90.69655292075736</v>
      </c>
      <c r="H11" s="23">
        <f t="shared" si="1"/>
        <v>104.67898398320374</v>
      </c>
      <c r="I11" s="5" t="s">
        <v>9</v>
      </c>
      <c r="J11" s="44">
        <v>0</v>
      </c>
      <c r="K11" s="53">
        <v>500</v>
      </c>
      <c r="L11" s="54">
        <v>500</v>
      </c>
      <c r="M11" s="45">
        <v>0</v>
      </c>
      <c r="N11" s="46">
        <v>0</v>
      </c>
      <c r="O11" s="55"/>
      <c r="P11" s="50"/>
      <c r="Q11" s="52">
        <v>3798056</v>
      </c>
      <c r="R11" s="14">
        <v>260.9</v>
      </c>
      <c r="S11" s="45">
        <v>3290733</v>
      </c>
      <c r="T11" s="46">
        <v>3444705.87</v>
      </c>
      <c r="U11" s="45">
        <f>T11*100/Q11</f>
        <v>90.69655292075736</v>
      </c>
      <c r="V11" s="45">
        <f>T11*100/S11</f>
        <v>104.67898398320374</v>
      </c>
    </row>
    <row r="12" spans="1:22" ht="12.75">
      <c r="A12" s="4" t="s">
        <v>10</v>
      </c>
      <c r="B12" s="20">
        <f>B13+B14+B15+B16</f>
        <v>46148347</v>
      </c>
      <c r="C12" s="28">
        <f>C13+C14+C15+C16</f>
        <v>64429</v>
      </c>
      <c r="D12" s="29" t="e">
        <f>D13+D14+D15+D16</f>
        <v>#REF!</v>
      </c>
      <c r="E12" s="23">
        <f>E13+E14+E15+E16</f>
        <v>8248648</v>
      </c>
      <c r="F12" s="24">
        <f>F13+F14+F15+F16</f>
        <v>9986295.36</v>
      </c>
      <c r="G12" s="18">
        <f t="shared" si="0"/>
        <v>21.639551596506806</v>
      </c>
      <c r="H12" s="23">
        <f t="shared" si="1"/>
        <v>121.0658444874845</v>
      </c>
      <c r="I12" s="4" t="s">
        <v>10</v>
      </c>
      <c r="J12" s="52">
        <f>J13+J14+J15+J16</f>
        <v>14227582</v>
      </c>
      <c r="K12" s="53">
        <f>K13+K14+K15+K16</f>
        <v>41647.3</v>
      </c>
      <c r="L12" s="54">
        <f>L13+L14+L15+L16</f>
        <v>28573.5</v>
      </c>
      <c r="M12" s="55">
        <f>M13+M14+M15+M16</f>
        <v>1700000</v>
      </c>
      <c r="N12" s="42">
        <f>N13+N14+N15+N16</f>
        <v>2351304.87</v>
      </c>
      <c r="O12" s="55">
        <f>N12*100/J12</f>
        <v>16.526384244350165</v>
      </c>
      <c r="P12" s="50">
        <f>N12*100/M12</f>
        <v>138.3120511764706</v>
      </c>
      <c r="Q12" s="52">
        <f>Q13+Q14+Q15+Q16</f>
        <v>31920765</v>
      </c>
      <c r="R12" s="56">
        <f>R13+R14+R15+R16</f>
        <v>22781.7</v>
      </c>
      <c r="S12" s="55">
        <f>S13+S14+S15+S16</f>
        <v>6548648</v>
      </c>
      <c r="T12" s="42">
        <f>T13+T14+T15+T16</f>
        <v>7634990.49</v>
      </c>
      <c r="U12" s="45">
        <f>T12*100/Q12</f>
        <v>23.918569902695</v>
      </c>
      <c r="V12" s="45">
        <f>T12*100/S12</f>
        <v>116.58880565881691</v>
      </c>
    </row>
    <row r="13" spans="1:22" ht="12.75">
      <c r="A13" s="5" t="s">
        <v>11</v>
      </c>
      <c r="B13" s="25">
        <f>J13+Q13</f>
        <v>4627527</v>
      </c>
      <c r="C13" s="21">
        <f>K13+R13</f>
        <v>5036.2</v>
      </c>
      <c r="D13" s="22" t="e">
        <f>L13+#REF!</f>
        <v>#REF!</v>
      </c>
      <c r="E13" s="26">
        <f>M13+S13</f>
        <v>560724</v>
      </c>
      <c r="F13" s="27">
        <f>N13+T13</f>
        <v>295434.77</v>
      </c>
      <c r="G13" s="18">
        <f t="shared" si="0"/>
        <v>6.384290572480722</v>
      </c>
      <c r="H13" s="23">
        <f t="shared" si="1"/>
        <v>52.68809075409649</v>
      </c>
      <c r="I13" s="5" t="s">
        <v>11</v>
      </c>
      <c r="J13" s="44">
        <f>M13+N13+O13+P13</f>
        <v>0</v>
      </c>
      <c r="K13" s="53">
        <v>0</v>
      </c>
      <c r="L13" s="54">
        <v>0</v>
      </c>
      <c r="M13" s="45">
        <v>0</v>
      </c>
      <c r="N13" s="46">
        <v>0</v>
      </c>
      <c r="O13" s="55">
        <v>0</v>
      </c>
      <c r="P13" s="45">
        <v>0</v>
      </c>
      <c r="Q13" s="52">
        <v>4627527</v>
      </c>
      <c r="R13" s="14">
        <v>5036.2</v>
      </c>
      <c r="S13" s="45">
        <v>560724</v>
      </c>
      <c r="T13" s="46">
        <v>295434.77</v>
      </c>
      <c r="U13" s="45">
        <f>T13*100/Q13</f>
        <v>6.384290572480722</v>
      </c>
      <c r="V13" s="45">
        <f>T13*100/S13</f>
        <v>52.68809075409649</v>
      </c>
    </row>
    <row r="14" spans="1:22" ht="12.75">
      <c r="A14" s="6" t="s">
        <v>12</v>
      </c>
      <c r="B14" s="25">
        <f>J14+Q14</f>
        <v>14244900</v>
      </c>
      <c r="C14" s="21">
        <f>K14+R14</f>
        <v>8552</v>
      </c>
      <c r="D14" s="22" t="e">
        <f>L14+#REF!</f>
        <v>#REF!</v>
      </c>
      <c r="E14" s="26">
        <f>M14+S14</f>
        <v>4226743</v>
      </c>
      <c r="F14" s="27">
        <f>N14+T14</f>
        <v>4988249.29</v>
      </c>
      <c r="G14" s="18">
        <f t="shared" si="0"/>
        <v>35.017790858482684</v>
      </c>
      <c r="H14" s="23">
        <f t="shared" si="1"/>
        <v>118.01638495645464</v>
      </c>
      <c r="I14" s="6" t="s">
        <v>12</v>
      </c>
      <c r="J14" s="44">
        <f>M14+N14+O14+P14</f>
        <v>0</v>
      </c>
      <c r="K14" s="53">
        <v>0</v>
      </c>
      <c r="L14" s="54">
        <v>0</v>
      </c>
      <c r="M14" s="45">
        <v>0</v>
      </c>
      <c r="N14" s="46">
        <v>0</v>
      </c>
      <c r="O14" s="55">
        <v>0</v>
      </c>
      <c r="P14" s="45">
        <v>0</v>
      </c>
      <c r="Q14" s="52">
        <v>14244900</v>
      </c>
      <c r="R14" s="14">
        <v>8552</v>
      </c>
      <c r="S14" s="45">
        <v>4226743</v>
      </c>
      <c r="T14" s="46">
        <v>4988249.29</v>
      </c>
      <c r="U14" s="45">
        <f>T14*100/Q14</f>
        <v>35.017790858482684</v>
      </c>
      <c r="V14" s="45">
        <f>T14*100/S14</f>
        <v>118.01638495645464</v>
      </c>
    </row>
    <row r="15" spans="1:22" ht="12.75">
      <c r="A15" s="5" t="s">
        <v>13</v>
      </c>
      <c r="B15" s="25">
        <f>J15+Q15</f>
        <v>0</v>
      </c>
      <c r="C15" s="21">
        <f>K15+R15</f>
        <v>32634</v>
      </c>
      <c r="D15" s="22" t="e">
        <f>L15+#REF!</f>
        <v>#REF!</v>
      </c>
      <c r="E15" s="26">
        <f>M15+S15</f>
        <v>0</v>
      </c>
      <c r="F15" s="27">
        <f>N15+T15</f>
        <v>0</v>
      </c>
      <c r="G15" s="18"/>
      <c r="H15" s="23"/>
      <c r="I15" s="5" t="s">
        <v>13</v>
      </c>
      <c r="J15" s="44">
        <v>0</v>
      </c>
      <c r="K15" s="53">
        <v>32634</v>
      </c>
      <c r="L15" s="54">
        <v>24475.5</v>
      </c>
      <c r="M15" s="45">
        <v>0</v>
      </c>
      <c r="N15" s="46">
        <v>0</v>
      </c>
      <c r="O15" s="55"/>
      <c r="P15" s="45"/>
      <c r="Q15" s="52">
        <f>S15+T15+U15+V15</f>
        <v>0</v>
      </c>
      <c r="R15" s="14">
        <v>0</v>
      </c>
      <c r="S15" s="45">
        <v>0</v>
      </c>
      <c r="T15" s="46">
        <v>0</v>
      </c>
      <c r="U15" s="45">
        <v>0</v>
      </c>
      <c r="V15" s="45">
        <v>0</v>
      </c>
    </row>
    <row r="16" spans="1:22" ht="12.75">
      <c r="A16" s="4" t="s">
        <v>14</v>
      </c>
      <c r="B16" s="20">
        <f>B17+B18</f>
        <v>27275920</v>
      </c>
      <c r="C16" s="21">
        <f>K16+R16</f>
        <v>18206.800000000003</v>
      </c>
      <c r="D16" s="22" t="e">
        <f>L16+#REF!</f>
        <v>#REF!</v>
      </c>
      <c r="E16" s="23">
        <f>E17+E18</f>
        <v>3461181</v>
      </c>
      <c r="F16" s="24">
        <f>F17+F18</f>
        <v>4702611.3</v>
      </c>
      <c r="G16" s="18">
        <f>F16*100/B16</f>
        <v>17.24088976650467</v>
      </c>
      <c r="H16" s="23">
        <f>F16*100/E16</f>
        <v>135.86724589092566</v>
      </c>
      <c r="I16" s="4" t="s">
        <v>14</v>
      </c>
      <c r="J16" s="52">
        <f>J17+J18</f>
        <v>14227582</v>
      </c>
      <c r="K16" s="53">
        <f>K17+K18</f>
        <v>9013.300000000001</v>
      </c>
      <c r="L16" s="54">
        <f>L17+L18</f>
        <v>4098</v>
      </c>
      <c r="M16" s="55">
        <f>M17+M18</f>
        <v>1700000</v>
      </c>
      <c r="N16" s="42">
        <f>N17+N18</f>
        <v>2351304.87</v>
      </c>
      <c r="O16" s="55">
        <f>N16*100/J16</f>
        <v>16.526384244350165</v>
      </c>
      <c r="P16" s="45">
        <f>N16*100/M16</f>
        <v>138.3120511764706</v>
      </c>
      <c r="Q16" s="52">
        <f>Q17+Q18</f>
        <v>13048338</v>
      </c>
      <c r="R16" s="14">
        <f>R17+R18</f>
        <v>9193.5</v>
      </c>
      <c r="S16" s="55">
        <f>S17+S18</f>
        <v>1761181</v>
      </c>
      <c r="T16" s="42">
        <f>T17+T18</f>
        <v>2351306.4299999997</v>
      </c>
      <c r="U16" s="55">
        <f>T16*100/Q16</f>
        <v>18.019968750043105</v>
      </c>
      <c r="V16" s="55">
        <f>T16*100/S16</f>
        <v>133.5073697706255</v>
      </c>
    </row>
    <row r="17" spans="1:22" ht="12.75">
      <c r="A17" s="5" t="s">
        <v>15</v>
      </c>
      <c r="B17" s="25">
        <f>J17+Q17</f>
        <v>4538674</v>
      </c>
      <c r="C17" s="21">
        <f>K17+R17</f>
        <v>2774.6000000000004</v>
      </c>
      <c r="D17" s="22" t="e">
        <f>L17+#REF!</f>
        <v>#REF!</v>
      </c>
      <c r="E17" s="26">
        <f>M17+S17</f>
        <v>2087867</v>
      </c>
      <c r="F17" s="27">
        <f>N17+T17</f>
        <v>2652619.46</v>
      </c>
      <c r="G17" s="18">
        <f>F17*100/B17</f>
        <v>58.444811414082615</v>
      </c>
      <c r="H17" s="23">
        <f>F17*100/E17</f>
        <v>127.04925457416589</v>
      </c>
      <c r="I17" s="5" t="s">
        <v>15</v>
      </c>
      <c r="J17" s="44">
        <v>2389551</v>
      </c>
      <c r="K17" s="53">
        <v>946.2</v>
      </c>
      <c r="L17" s="54">
        <v>709.7</v>
      </c>
      <c r="M17" s="45">
        <v>1000000</v>
      </c>
      <c r="N17" s="46">
        <v>1326309.81</v>
      </c>
      <c r="O17" s="55">
        <f>N17*100/J17</f>
        <v>55.504561735656615</v>
      </c>
      <c r="P17" s="45">
        <f>N17*100/M17</f>
        <v>132.630981</v>
      </c>
      <c r="Q17" s="52">
        <v>2149123</v>
      </c>
      <c r="R17" s="14">
        <v>1828.4</v>
      </c>
      <c r="S17" s="45">
        <v>1087867</v>
      </c>
      <c r="T17" s="46">
        <v>1326309.65</v>
      </c>
      <c r="U17" s="55">
        <f>T17*100/Q17</f>
        <v>61.71399449915151</v>
      </c>
      <c r="V17" s="55">
        <f>T17*100/S17</f>
        <v>121.918364101494</v>
      </c>
    </row>
    <row r="18" spans="1:22" ht="12.75">
      <c r="A18" s="5" t="s">
        <v>16</v>
      </c>
      <c r="B18" s="25">
        <f>J18+Q18</f>
        <v>22737246</v>
      </c>
      <c r="C18" s="21">
        <f>K18+R18</f>
        <v>15432.2</v>
      </c>
      <c r="D18" s="22" t="e">
        <f>L18+#REF!</f>
        <v>#REF!</v>
      </c>
      <c r="E18" s="26">
        <f>M18+S18</f>
        <v>1373314</v>
      </c>
      <c r="F18" s="27">
        <f>N18+T18</f>
        <v>2049991.84</v>
      </c>
      <c r="G18" s="18">
        <f>F18*100/B18</f>
        <v>9.016007655456601</v>
      </c>
      <c r="H18" s="23">
        <f>F18*100/E18</f>
        <v>149.27335190641034</v>
      </c>
      <c r="I18" s="5" t="s">
        <v>16</v>
      </c>
      <c r="J18" s="44">
        <v>11838031</v>
      </c>
      <c r="K18" s="53">
        <v>8067.1</v>
      </c>
      <c r="L18" s="54">
        <v>3388.3</v>
      </c>
      <c r="M18" s="45">
        <v>700000</v>
      </c>
      <c r="N18" s="46">
        <v>1024995.06</v>
      </c>
      <c r="O18" s="55">
        <f>N18*100/J18</f>
        <v>8.658492784822071</v>
      </c>
      <c r="P18" s="45">
        <f>N18*100/M18</f>
        <v>146.4278657142857</v>
      </c>
      <c r="Q18" s="52">
        <v>10899215</v>
      </c>
      <c r="R18" s="14">
        <v>7365.1</v>
      </c>
      <c r="S18" s="45">
        <v>673314</v>
      </c>
      <c r="T18" s="46">
        <v>1024996.78</v>
      </c>
      <c r="U18" s="55">
        <f>T18*100/Q18</f>
        <v>9.404317466900139</v>
      </c>
      <c r="V18" s="55">
        <f>T18*100/S18</f>
        <v>152.2316155612389</v>
      </c>
    </row>
    <row r="19" spans="1:22" ht="12.75">
      <c r="A19" s="4" t="s">
        <v>17</v>
      </c>
      <c r="B19" s="20">
        <f>J19+Q19</f>
        <v>1435013</v>
      </c>
      <c r="C19" s="21">
        <f>K19+R19</f>
        <v>843</v>
      </c>
      <c r="D19" s="22" t="e">
        <f>L19+#REF!</f>
        <v>#REF!</v>
      </c>
      <c r="E19" s="23">
        <f>M19+S19</f>
        <v>690094</v>
      </c>
      <c r="F19" s="24">
        <f>N19+T19</f>
        <v>377237.39</v>
      </c>
      <c r="G19" s="18">
        <f>F19*100/B19</f>
        <v>26.28808171075802</v>
      </c>
      <c r="H19" s="23">
        <f>F19*100/E19</f>
        <v>54.664638440560275</v>
      </c>
      <c r="I19" s="4" t="s">
        <v>17</v>
      </c>
      <c r="J19" s="44">
        <v>900000</v>
      </c>
      <c r="K19" s="53">
        <v>461.6</v>
      </c>
      <c r="L19" s="54">
        <v>346.2</v>
      </c>
      <c r="M19" s="45">
        <v>450000</v>
      </c>
      <c r="N19" s="46">
        <v>123827.39</v>
      </c>
      <c r="O19" s="55">
        <f>N19*100/J19</f>
        <v>13.758598888888889</v>
      </c>
      <c r="P19" s="45">
        <f>N19*100/M19</f>
        <v>27.517197777777778</v>
      </c>
      <c r="Q19" s="52">
        <v>535013</v>
      </c>
      <c r="R19" s="14">
        <v>381.4</v>
      </c>
      <c r="S19" s="55">
        <v>240094</v>
      </c>
      <c r="T19" s="42">
        <v>253410</v>
      </c>
      <c r="U19" s="55">
        <f>T19*100/Q19</f>
        <v>47.36520420999116</v>
      </c>
      <c r="V19" s="55">
        <f>T19*100/S19</f>
        <v>105.54616108690763</v>
      </c>
    </row>
    <row r="20" spans="1:22" ht="12.75">
      <c r="A20" s="4" t="s">
        <v>18</v>
      </c>
      <c r="B20" s="25">
        <f>J20+Q20</f>
        <v>0</v>
      </c>
      <c r="C20" s="21">
        <f>K20+R20</f>
        <v>0</v>
      </c>
      <c r="D20" s="22" t="e">
        <f>L20+#REF!</f>
        <v>#REF!</v>
      </c>
      <c r="E20" s="23">
        <f>M20+S20</f>
        <v>0</v>
      </c>
      <c r="F20" s="24">
        <f>N20+T20</f>
        <v>37.98</v>
      </c>
      <c r="G20" s="18">
        <v>0</v>
      </c>
      <c r="H20" s="23">
        <v>0</v>
      </c>
      <c r="I20" s="4" t="s">
        <v>18</v>
      </c>
      <c r="J20" s="44">
        <v>0</v>
      </c>
      <c r="K20" s="53">
        <v>0</v>
      </c>
      <c r="L20" s="54">
        <v>0</v>
      </c>
      <c r="M20" s="45">
        <v>0</v>
      </c>
      <c r="N20" s="46">
        <v>0</v>
      </c>
      <c r="O20" s="55">
        <v>0</v>
      </c>
      <c r="P20" s="45">
        <v>0</v>
      </c>
      <c r="Q20" s="44">
        <v>0</v>
      </c>
      <c r="R20" s="14">
        <v>0</v>
      </c>
      <c r="S20" s="45">
        <v>0</v>
      </c>
      <c r="T20" s="46">
        <v>37.98</v>
      </c>
      <c r="U20" s="45"/>
      <c r="V20" s="45"/>
    </row>
    <row r="21" spans="1:22" ht="12.75" customHeight="1">
      <c r="A21" s="76" t="s">
        <v>35</v>
      </c>
      <c r="B21" s="78">
        <f>B23+B24+B25+B26+B27</f>
        <v>49716503.83</v>
      </c>
      <c r="C21" s="21">
        <f>K21+R21</f>
        <v>40192.9</v>
      </c>
      <c r="D21" s="22" t="e">
        <f>L21+#REF!</f>
        <v>#REF!</v>
      </c>
      <c r="E21" s="80">
        <f>E23+E24+E25+E26+E27</f>
        <v>22119734.83</v>
      </c>
      <c r="F21" s="82">
        <f>F23+F24+F25+F26+F27</f>
        <v>28188512.529999997</v>
      </c>
      <c r="G21" s="80">
        <f>F21*100/B21</f>
        <v>56.698501218805426</v>
      </c>
      <c r="H21" s="80">
        <f>F21*100/E21</f>
        <v>127.4360327853894</v>
      </c>
      <c r="I21" s="76" t="s">
        <v>35</v>
      </c>
      <c r="J21" s="84">
        <f>J23+J24+J25+J26+J27</f>
        <v>23552085</v>
      </c>
      <c r="K21" s="53">
        <f>K23+K24+K25+K26+K27</f>
        <v>18635.7</v>
      </c>
      <c r="L21" s="54">
        <v>13711.5</v>
      </c>
      <c r="M21" s="70">
        <f>M23+M24+M25+M26+M27</f>
        <v>9476000</v>
      </c>
      <c r="N21" s="72">
        <f>N23+N24+N25+N26+N27</f>
        <v>13643643.180000002</v>
      </c>
      <c r="O21" s="70">
        <f>O23+O24+O25+O26+O27</f>
        <v>570.4368753379875</v>
      </c>
      <c r="P21" s="70">
        <f>N21*100/M21</f>
        <v>143.98103820177292</v>
      </c>
      <c r="Q21" s="84">
        <f>Q23+Q24+Q25+Q26+Q27</f>
        <v>26164418.83</v>
      </c>
      <c r="R21" s="14">
        <f>R23+R24+R25+R26+R27</f>
        <v>21557.2</v>
      </c>
      <c r="S21" s="70">
        <f>S23+S24+S26+S25</f>
        <v>12643734.83</v>
      </c>
      <c r="T21" s="72">
        <f>T23+T24+T26+T25</f>
        <v>14544869.35</v>
      </c>
      <c r="U21" s="70">
        <f>T21*100/Q21</f>
        <v>55.59026342034749</v>
      </c>
      <c r="V21" s="70">
        <f>T21*100/S21</f>
        <v>115.03617835680282</v>
      </c>
    </row>
    <row r="22" spans="1:22" ht="12.75">
      <c r="A22" s="77"/>
      <c r="B22" s="79"/>
      <c r="C22" s="21">
        <f>K22+R22</f>
        <v>0</v>
      </c>
      <c r="D22" s="22" t="e">
        <f>L22+#REF!</f>
        <v>#REF!</v>
      </c>
      <c r="E22" s="81"/>
      <c r="F22" s="83"/>
      <c r="G22" s="81"/>
      <c r="H22" s="81"/>
      <c r="I22" s="77"/>
      <c r="J22" s="85"/>
      <c r="K22" s="53"/>
      <c r="L22" s="54"/>
      <c r="M22" s="71"/>
      <c r="N22" s="73"/>
      <c r="O22" s="71"/>
      <c r="P22" s="71"/>
      <c r="Q22" s="85"/>
      <c r="R22" s="14"/>
      <c r="S22" s="71"/>
      <c r="T22" s="73"/>
      <c r="U22" s="71"/>
      <c r="V22" s="71"/>
    </row>
    <row r="23" spans="1:22" ht="12.75">
      <c r="A23" s="5" t="s">
        <v>19</v>
      </c>
      <c r="B23" s="25">
        <f>J23+Q23</f>
        <v>45603160.83</v>
      </c>
      <c r="C23" s="21">
        <f>K23+R23</f>
        <v>35755.9</v>
      </c>
      <c r="D23" s="22" t="e">
        <f>L23+#REF!</f>
        <v>#REF!</v>
      </c>
      <c r="E23" s="26">
        <f>M23+S23</f>
        <v>20114334.83</v>
      </c>
      <c r="F23" s="27">
        <f>N23+T23</f>
        <v>25890854.04</v>
      </c>
      <c r="G23" s="26">
        <f>F23*100/B23</f>
        <v>56.774253294670146</v>
      </c>
      <c r="H23" s="26">
        <f>F23*100/E23</f>
        <v>128.71842026505632</v>
      </c>
      <c r="I23" s="5" t="s">
        <v>19</v>
      </c>
      <c r="J23" s="44">
        <v>22930300</v>
      </c>
      <c r="K23" s="53">
        <v>17823.9</v>
      </c>
      <c r="L23" s="54">
        <v>13100</v>
      </c>
      <c r="M23" s="45">
        <v>9200000</v>
      </c>
      <c r="N23" s="46">
        <v>12934785.71</v>
      </c>
      <c r="O23" s="45">
        <f>N23*100/J23</f>
        <v>56.409142968037926</v>
      </c>
      <c r="P23" s="45">
        <f>N23*100/M23</f>
        <v>140.5954968478261</v>
      </c>
      <c r="Q23" s="44">
        <v>22672860.83</v>
      </c>
      <c r="R23" s="14">
        <v>17932</v>
      </c>
      <c r="S23" s="45">
        <v>10914334.83</v>
      </c>
      <c r="T23" s="46">
        <v>12956068.33</v>
      </c>
      <c r="U23" s="45">
        <f>T23*100/Q23</f>
        <v>57.14350926927116</v>
      </c>
      <c r="V23" s="45">
        <f>T23*100/S23</f>
        <v>118.70689814635273</v>
      </c>
    </row>
    <row r="24" spans="1:22" ht="25.5" customHeight="1">
      <c r="A24" s="15" t="s">
        <v>39</v>
      </c>
      <c r="B24" s="33">
        <f>J24+Q24</f>
        <v>3509478</v>
      </c>
      <c r="C24" s="21">
        <f>K24+R24</f>
        <v>3144.4</v>
      </c>
      <c r="D24" s="22" t="e">
        <f>L24+#REF!</f>
        <v>#REF!</v>
      </c>
      <c r="E24" s="34">
        <f>M24+S24</f>
        <v>1744736</v>
      </c>
      <c r="F24" s="35">
        <f>N24+T24</f>
        <v>1907417.88</v>
      </c>
      <c r="G24" s="34">
        <f>F24*100/B24</f>
        <v>54.35047263439178</v>
      </c>
      <c r="H24" s="34">
        <f>F24*100/E24</f>
        <v>109.3241544852631</v>
      </c>
      <c r="I24" s="15" t="s">
        <v>39</v>
      </c>
      <c r="J24" s="59">
        <v>548800</v>
      </c>
      <c r="K24" s="53">
        <v>477</v>
      </c>
      <c r="L24" s="54">
        <v>357.8</v>
      </c>
      <c r="M24" s="60">
        <v>240000</v>
      </c>
      <c r="N24" s="61">
        <v>372494.93</v>
      </c>
      <c r="O24" s="60">
        <f>N24*100/J24</f>
        <v>67.87444059766764</v>
      </c>
      <c r="P24" s="60">
        <f>N24*100/M24</f>
        <v>155.20622083333333</v>
      </c>
      <c r="Q24" s="59">
        <v>2960678</v>
      </c>
      <c r="R24" s="14">
        <v>2667.4</v>
      </c>
      <c r="S24" s="60">
        <v>1504736</v>
      </c>
      <c r="T24" s="61">
        <v>1534922.95</v>
      </c>
      <c r="U24" s="60">
        <f>T24*100/Q24</f>
        <v>51.843630073922256</v>
      </c>
      <c r="V24" s="60">
        <f>T24*100/S24</f>
        <v>102.00612931437807</v>
      </c>
    </row>
    <row r="25" spans="1:22" ht="12.75">
      <c r="A25" s="5" t="s">
        <v>20</v>
      </c>
      <c r="B25" s="25">
        <f>J25+Q25</f>
        <v>1500</v>
      </c>
      <c r="C25" s="21">
        <f>K25+R25</f>
        <v>10.5</v>
      </c>
      <c r="D25" s="22" t="e">
        <f>L25+#REF!</f>
        <v>#REF!</v>
      </c>
      <c r="E25" s="26">
        <f>M25+S25</f>
        <v>1500</v>
      </c>
      <c r="F25" s="27">
        <f>N25+T25</f>
        <v>15803.789999999999</v>
      </c>
      <c r="G25" s="26">
        <f>O25+U25</f>
        <v>0</v>
      </c>
      <c r="H25" s="26">
        <f>P25+V25</f>
        <v>0</v>
      </c>
      <c r="I25" s="5" t="s">
        <v>20</v>
      </c>
      <c r="J25" s="44">
        <v>0</v>
      </c>
      <c r="K25" s="53">
        <v>10.5</v>
      </c>
      <c r="L25" s="54">
        <v>10.5</v>
      </c>
      <c r="M25" s="45">
        <v>0</v>
      </c>
      <c r="N25" s="46">
        <v>10737.56</v>
      </c>
      <c r="O25" s="45"/>
      <c r="P25" s="45"/>
      <c r="Q25" s="44">
        <v>1500</v>
      </c>
      <c r="R25" s="14">
        <v>0</v>
      </c>
      <c r="S25" s="45">
        <v>1500</v>
      </c>
      <c r="T25" s="46">
        <v>5066.23</v>
      </c>
      <c r="U25" s="45"/>
      <c r="V25" s="45"/>
    </row>
    <row r="26" spans="1:22" ht="25.5" customHeight="1">
      <c r="A26" s="15" t="s">
        <v>38</v>
      </c>
      <c r="B26" s="33">
        <f>J26+Q26</f>
        <v>602365</v>
      </c>
      <c r="C26" s="21">
        <f>K26+R26</f>
        <v>957.8</v>
      </c>
      <c r="D26" s="22" t="e">
        <f>L26+#REF!</f>
        <v>#REF!</v>
      </c>
      <c r="E26" s="34">
        <f>M26+S26</f>
        <v>259164</v>
      </c>
      <c r="F26" s="35">
        <f>N26+T26</f>
        <v>374436.81999999995</v>
      </c>
      <c r="G26" s="34">
        <f>F26*100/B26</f>
        <v>62.16111825886297</v>
      </c>
      <c r="H26" s="34">
        <f>F26*100/E26</f>
        <v>144.4787161797163</v>
      </c>
      <c r="I26" s="15" t="s">
        <v>38</v>
      </c>
      <c r="J26" s="59">
        <v>72985</v>
      </c>
      <c r="K26" s="53">
        <v>0</v>
      </c>
      <c r="L26" s="54">
        <v>0</v>
      </c>
      <c r="M26" s="60">
        <v>36000</v>
      </c>
      <c r="N26" s="61">
        <v>325624.98</v>
      </c>
      <c r="O26" s="60">
        <f>N26*100/J26</f>
        <v>446.153291772282</v>
      </c>
      <c r="P26" s="60">
        <f>N26*100/M26</f>
        <v>904.5138333333333</v>
      </c>
      <c r="Q26" s="59">
        <v>529380</v>
      </c>
      <c r="R26" s="14">
        <v>957.8</v>
      </c>
      <c r="S26" s="60">
        <v>223164</v>
      </c>
      <c r="T26" s="61">
        <v>48811.84</v>
      </c>
      <c r="U26" s="60">
        <f>T26*100/Q26</f>
        <v>9.220567456269599</v>
      </c>
      <c r="V26" s="60">
        <f>T26*100/S26</f>
        <v>21.87263178648886</v>
      </c>
    </row>
    <row r="27" spans="1:22" ht="12.75">
      <c r="A27" s="5" t="s">
        <v>21</v>
      </c>
      <c r="B27" s="25">
        <f>J27+Q27</f>
        <v>0</v>
      </c>
      <c r="C27" s="21">
        <f>K27+R27</f>
        <v>324.3</v>
      </c>
      <c r="D27" s="22" t="e">
        <f>L27+#REF!</f>
        <v>#REF!</v>
      </c>
      <c r="E27" s="26">
        <f>M27+S27</f>
        <v>0</v>
      </c>
      <c r="F27" s="27">
        <f>N27+T27</f>
        <v>0</v>
      </c>
      <c r="G27" s="26">
        <f>O27+U27</f>
        <v>0</v>
      </c>
      <c r="H27" s="26">
        <f>P27+V27</f>
        <v>0</v>
      </c>
      <c r="I27" s="5" t="s">
        <v>21</v>
      </c>
      <c r="J27" s="44">
        <v>0</v>
      </c>
      <c r="K27" s="53">
        <v>324.3</v>
      </c>
      <c r="L27" s="54">
        <v>243.2</v>
      </c>
      <c r="M27" s="45">
        <v>0</v>
      </c>
      <c r="N27" s="46">
        <v>0</v>
      </c>
      <c r="O27" s="45">
        <v>0</v>
      </c>
      <c r="P27" s="45">
        <v>0</v>
      </c>
      <c r="Q27" s="44">
        <v>0</v>
      </c>
      <c r="R27" s="14">
        <v>0</v>
      </c>
      <c r="S27" s="45"/>
      <c r="T27" s="46"/>
      <c r="U27" s="45"/>
      <c r="V27" s="45"/>
    </row>
    <row r="28" spans="1:22" ht="16.5" customHeight="1">
      <c r="A28" s="16" t="s">
        <v>36</v>
      </c>
      <c r="B28" s="30">
        <f>J28+Q28</f>
        <v>2050000</v>
      </c>
      <c r="C28" s="36">
        <f>K28+R28</f>
        <v>2250</v>
      </c>
      <c r="D28" s="37" t="e">
        <f>L28+#REF!</f>
        <v>#REF!</v>
      </c>
      <c r="E28" s="31">
        <f>M28+S28</f>
        <v>1024000</v>
      </c>
      <c r="F28" s="32">
        <f>N28+T28</f>
        <v>1000120.54</v>
      </c>
      <c r="G28" s="31">
        <f aca="true" t="shared" si="2" ref="G28:G34">F28*100/B28</f>
        <v>48.78636780487805</v>
      </c>
      <c r="H28" s="31">
        <f aca="true" t="shared" si="3" ref="H28:H34">F28*100/E28</f>
        <v>97.668021484375</v>
      </c>
      <c r="I28" s="16" t="s">
        <v>36</v>
      </c>
      <c r="J28" s="30">
        <v>2050000</v>
      </c>
      <c r="K28" s="53">
        <v>2250</v>
      </c>
      <c r="L28" s="54">
        <v>1750</v>
      </c>
      <c r="M28" s="58">
        <v>1024000</v>
      </c>
      <c r="N28" s="43">
        <v>1000120.54</v>
      </c>
      <c r="O28" s="58">
        <f>N28*100/J28</f>
        <v>48.78636780487805</v>
      </c>
      <c r="P28" s="58">
        <f>N28*100/M28</f>
        <v>97.668021484375</v>
      </c>
      <c r="Q28" s="57">
        <v>0</v>
      </c>
      <c r="R28" s="14">
        <v>0</v>
      </c>
      <c r="S28" s="60"/>
      <c r="T28" s="61"/>
      <c r="U28" s="60"/>
      <c r="V28" s="60"/>
    </row>
    <row r="29" spans="1:22" ht="12.75">
      <c r="A29" s="4" t="s">
        <v>22</v>
      </c>
      <c r="B29" s="20">
        <f>J29+Q29</f>
        <v>579177.6</v>
      </c>
      <c r="C29" s="36">
        <f>K29+R29</f>
        <v>6177.2</v>
      </c>
      <c r="D29" s="37" t="e">
        <f>L29+#REF!</f>
        <v>#REF!</v>
      </c>
      <c r="E29" s="23">
        <f>M29+S29</f>
        <v>329177.6</v>
      </c>
      <c r="F29" s="24">
        <f>N29+T29</f>
        <v>344547.37</v>
      </c>
      <c r="G29" s="23">
        <f t="shared" si="2"/>
        <v>59.48907036459974</v>
      </c>
      <c r="H29" s="23">
        <f t="shared" si="3"/>
        <v>104.66914212874752</v>
      </c>
      <c r="I29" s="4" t="s">
        <v>22</v>
      </c>
      <c r="J29" s="52">
        <v>500000</v>
      </c>
      <c r="K29" s="53">
        <v>6177.2</v>
      </c>
      <c r="L29" s="54">
        <v>0</v>
      </c>
      <c r="M29" s="55">
        <v>250000</v>
      </c>
      <c r="N29" s="42">
        <v>181834.61</v>
      </c>
      <c r="O29" s="55">
        <f>N29*100/J29</f>
        <v>36.366922</v>
      </c>
      <c r="P29" s="55">
        <f>N29*100/M29</f>
        <v>72.733844</v>
      </c>
      <c r="Q29" s="52">
        <v>79177.6</v>
      </c>
      <c r="R29" s="14">
        <v>0</v>
      </c>
      <c r="S29" s="45">
        <v>79177.6</v>
      </c>
      <c r="T29" s="46">
        <v>162712.76</v>
      </c>
      <c r="U29" s="45"/>
      <c r="V29" s="45"/>
    </row>
    <row r="30" spans="1:22" ht="17.25" customHeight="1">
      <c r="A30" s="16" t="s">
        <v>37</v>
      </c>
      <c r="B30" s="30">
        <f>B31+B32</f>
        <v>7839559</v>
      </c>
      <c r="C30" s="36">
        <f>K30+R30</f>
        <v>4943.5</v>
      </c>
      <c r="D30" s="37" t="e">
        <f>L30+#REF!</f>
        <v>#REF!</v>
      </c>
      <c r="E30" s="31">
        <f>E31+E32</f>
        <v>3777009</v>
      </c>
      <c r="F30" s="32">
        <f>F31+F32</f>
        <v>8146660.95</v>
      </c>
      <c r="G30" s="31">
        <f t="shared" si="2"/>
        <v>103.91733705939326</v>
      </c>
      <c r="H30" s="31">
        <f t="shared" si="3"/>
        <v>215.6908005779176</v>
      </c>
      <c r="I30" s="16" t="s">
        <v>37</v>
      </c>
      <c r="J30" s="57">
        <f aca="true" t="shared" si="4" ref="J30:O30">J31+J32</f>
        <v>3646600</v>
      </c>
      <c r="K30" s="53">
        <f t="shared" si="4"/>
        <v>1819.1</v>
      </c>
      <c r="L30" s="54">
        <f t="shared" si="4"/>
        <v>1470</v>
      </c>
      <c r="M30" s="58">
        <f t="shared" si="4"/>
        <v>1820000</v>
      </c>
      <c r="N30" s="43">
        <f t="shared" si="4"/>
        <v>4038862.2</v>
      </c>
      <c r="O30" s="58">
        <f t="shared" si="4"/>
        <v>105.42141885592058</v>
      </c>
      <c r="P30" s="58">
        <f>N30*100/M30</f>
        <v>221.91550549450548</v>
      </c>
      <c r="Q30" s="57">
        <f>Q31+Q32</f>
        <v>4192959</v>
      </c>
      <c r="R30" s="14">
        <f>R31+R32</f>
        <v>3124.3999999999996</v>
      </c>
      <c r="S30" s="58">
        <f>S31+S32</f>
        <v>1957009</v>
      </c>
      <c r="T30" s="43">
        <f>T31+T32</f>
        <v>4107798.75</v>
      </c>
      <c r="U30" s="58">
        <f>T30*100/Q30</f>
        <v>97.96897012348559</v>
      </c>
      <c r="V30" s="58">
        <f>T30*100/S30</f>
        <v>209.90188343538532</v>
      </c>
    </row>
    <row r="31" spans="1:22" ht="12.75">
      <c r="A31" s="5" t="s">
        <v>23</v>
      </c>
      <c r="B31" s="25">
        <f>J31+Q31</f>
        <v>236590</v>
      </c>
      <c r="C31" s="21">
        <f>K31+R31</f>
        <v>1327.2</v>
      </c>
      <c r="D31" s="22" t="e">
        <f>L31+#REF!</f>
        <v>#REF!</v>
      </c>
      <c r="E31" s="26">
        <f>M31+S31</f>
        <v>207620</v>
      </c>
      <c r="F31" s="27">
        <f>N31+T31</f>
        <v>458066.44</v>
      </c>
      <c r="G31" s="26">
        <f t="shared" si="2"/>
        <v>193.61191935415698</v>
      </c>
      <c r="H31" s="26">
        <f t="shared" si="3"/>
        <v>220.62731914073788</v>
      </c>
      <c r="I31" s="5" t="s">
        <v>23</v>
      </c>
      <c r="J31" s="44">
        <v>0</v>
      </c>
      <c r="K31" s="53">
        <v>500</v>
      </c>
      <c r="L31" s="54">
        <v>500</v>
      </c>
      <c r="M31" s="45"/>
      <c r="N31" s="46">
        <v>194564.74</v>
      </c>
      <c r="O31" s="45"/>
      <c r="P31" s="45"/>
      <c r="Q31" s="44">
        <v>236590</v>
      </c>
      <c r="R31" s="14">
        <v>827.2</v>
      </c>
      <c r="S31" s="45">
        <v>207620</v>
      </c>
      <c r="T31" s="46">
        <v>263501.7</v>
      </c>
      <c r="U31" s="45">
        <f>T31*100/Q31</f>
        <v>111.37482564774504</v>
      </c>
      <c r="V31" s="45">
        <f>T31*100/S31</f>
        <v>126.91537424140256</v>
      </c>
    </row>
    <row r="32" spans="1:22" ht="12.75">
      <c r="A32" s="5" t="s">
        <v>24</v>
      </c>
      <c r="B32" s="25">
        <f>J32+Q32</f>
        <v>7602969</v>
      </c>
      <c r="C32" s="21">
        <f>K32+R32</f>
        <v>3616.2999999999997</v>
      </c>
      <c r="D32" s="22" t="e">
        <f>L32+#REF!</f>
        <v>#REF!</v>
      </c>
      <c r="E32" s="26">
        <f>M32+S32</f>
        <v>3569389</v>
      </c>
      <c r="F32" s="27">
        <f>N32+T32</f>
        <v>7688594.51</v>
      </c>
      <c r="G32" s="26">
        <f t="shared" si="2"/>
        <v>101.12621148396107</v>
      </c>
      <c r="H32" s="26">
        <f t="shared" si="3"/>
        <v>215.4036590015826</v>
      </c>
      <c r="I32" s="5" t="s">
        <v>24</v>
      </c>
      <c r="J32" s="44">
        <v>3646600</v>
      </c>
      <c r="K32" s="53">
        <v>1319.1</v>
      </c>
      <c r="L32" s="54">
        <v>970</v>
      </c>
      <c r="M32" s="45">
        <v>1820000</v>
      </c>
      <c r="N32" s="46">
        <v>3844297.46</v>
      </c>
      <c r="O32" s="45">
        <f>N32*100/J32</f>
        <v>105.42141885592058</v>
      </c>
      <c r="P32" s="45">
        <f>N32*100/M32</f>
        <v>211.22513516483517</v>
      </c>
      <c r="Q32" s="44">
        <v>3956369</v>
      </c>
      <c r="R32" s="14">
        <v>2297.2</v>
      </c>
      <c r="S32" s="45">
        <v>1749389</v>
      </c>
      <c r="T32" s="46">
        <v>3844297.05</v>
      </c>
      <c r="U32" s="45">
        <f>T32*100/Q32</f>
        <v>97.16730289818771</v>
      </c>
      <c r="V32" s="45">
        <f>T32*100/S32</f>
        <v>219.75084157954578</v>
      </c>
    </row>
    <row r="33" spans="1:22" ht="12.75">
      <c r="A33" s="4" t="s">
        <v>25</v>
      </c>
      <c r="B33" s="20">
        <f>J33+Q33</f>
        <v>500000</v>
      </c>
      <c r="C33" s="36">
        <f>K33+R33</f>
        <v>1142.6</v>
      </c>
      <c r="D33" s="37" t="e">
        <f>L33+#REF!</f>
        <v>#REF!</v>
      </c>
      <c r="E33" s="23">
        <f>M33+S33</f>
        <v>250000</v>
      </c>
      <c r="F33" s="24">
        <f>N33+T33</f>
        <v>356895.67000000004</v>
      </c>
      <c r="G33" s="23">
        <f t="shared" si="2"/>
        <v>71.37913400000002</v>
      </c>
      <c r="H33" s="26">
        <f t="shared" si="3"/>
        <v>142.75826800000004</v>
      </c>
      <c r="I33" s="4" t="s">
        <v>25</v>
      </c>
      <c r="J33" s="52">
        <v>500000</v>
      </c>
      <c r="K33" s="53">
        <v>1142.6</v>
      </c>
      <c r="L33" s="54">
        <v>741.8</v>
      </c>
      <c r="M33" s="55">
        <v>250000</v>
      </c>
      <c r="N33" s="42">
        <v>352144.14</v>
      </c>
      <c r="O33" s="55">
        <f>N33*100/J33</f>
        <v>70.428828</v>
      </c>
      <c r="P33" s="55">
        <f>N33*100/M33</f>
        <v>140.857656</v>
      </c>
      <c r="Q33" s="52">
        <v>0</v>
      </c>
      <c r="R33" s="14">
        <v>0</v>
      </c>
      <c r="S33" s="45">
        <v>0</v>
      </c>
      <c r="T33" s="46">
        <v>4751.53</v>
      </c>
      <c r="U33" s="45"/>
      <c r="V33" s="45"/>
    </row>
    <row r="34" spans="1:22" ht="12.75">
      <c r="A34" s="4" t="s">
        <v>26</v>
      </c>
      <c r="B34" s="20">
        <f>B35+B36+B37</f>
        <v>1883041.31</v>
      </c>
      <c r="C34" s="36">
        <f>K34+R34</f>
        <v>5497.4</v>
      </c>
      <c r="D34" s="37" t="e">
        <f>L34+#REF!</f>
        <v>#REF!</v>
      </c>
      <c r="E34" s="23">
        <f>E35+E36+E37</f>
        <v>1452141.31</v>
      </c>
      <c r="F34" s="24">
        <f>F35+F36+F37</f>
        <v>1201698.95</v>
      </c>
      <c r="G34" s="23">
        <f t="shared" si="2"/>
        <v>63.81691913068014</v>
      </c>
      <c r="H34" s="26">
        <f t="shared" si="3"/>
        <v>82.75358201881882</v>
      </c>
      <c r="I34" s="4" t="s">
        <v>26</v>
      </c>
      <c r="J34" s="52">
        <f aca="true" t="shared" si="5" ref="J34:O34">J35+J36+J37</f>
        <v>300000</v>
      </c>
      <c r="K34" s="53">
        <f t="shared" si="5"/>
        <v>323</v>
      </c>
      <c r="L34" s="54">
        <f t="shared" si="5"/>
        <v>242.2</v>
      </c>
      <c r="M34" s="55">
        <f t="shared" si="5"/>
        <v>150000</v>
      </c>
      <c r="N34" s="42">
        <f t="shared" si="5"/>
        <v>-629854.89</v>
      </c>
      <c r="O34" s="55">
        <f t="shared" si="5"/>
        <v>-47.80172666666667</v>
      </c>
      <c r="P34" s="55">
        <f>N34*100/M34</f>
        <v>-419.90326</v>
      </c>
      <c r="Q34" s="52">
        <f aca="true" t="shared" si="6" ref="Q34:V34">Q35+Q36+Q37</f>
        <v>1583041.31</v>
      </c>
      <c r="R34" s="52">
        <f t="shared" si="6"/>
        <v>5174.4</v>
      </c>
      <c r="S34" s="62">
        <f t="shared" si="6"/>
        <v>1302141.31</v>
      </c>
      <c r="T34" s="42">
        <f t="shared" si="6"/>
        <v>1831553.8399999999</v>
      </c>
      <c r="U34" s="62">
        <f t="shared" si="6"/>
        <v>0</v>
      </c>
      <c r="V34" s="62">
        <f t="shared" si="6"/>
        <v>0</v>
      </c>
    </row>
    <row r="35" spans="1:22" ht="12.75">
      <c r="A35" s="6" t="s">
        <v>27</v>
      </c>
      <c r="B35" s="25">
        <f>J35+Q35</f>
        <v>0</v>
      </c>
      <c r="C35" s="21">
        <f>K35+R35</f>
        <v>0</v>
      </c>
      <c r="D35" s="22" t="e">
        <f>L35+#REF!</f>
        <v>#REF!</v>
      </c>
      <c r="E35" s="26">
        <f>M35++S35</f>
        <v>0</v>
      </c>
      <c r="F35" s="27">
        <f>N35++T35</f>
        <v>-220274.06</v>
      </c>
      <c r="G35" s="26">
        <f>O35++U35</f>
        <v>0</v>
      </c>
      <c r="H35" s="26">
        <f>P35++V35</f>
        <v>0</v>
      </c>
      <c r="I35" s="6" t="s">
        <v>27</v>
      </c>
      <c r="J35" s="44"/>
      <c r="K35" s="53"/>
      <c r="L35" s="54"/>
      <c r="M35" s="45"/>
      <c r="N35" s="46">
        <v>-486449.71</v>
      </c>
      <c r="O35" s="45"/>
      <c r="P35" s="45"/>
      <c r="Q35" s="44">
        <v>0</v>
      </c>
      <c r="R35" s="14">
        <v>0</v>
      </c>
      <c r="S35" s="45">
        <v>0</v>
      </c>
      <c r="T35" s="46">
        <v>266175.65</v>
      </c>
      <c r="U35" s="45"/>
      <c r="V35" s="45"/>
    </row>
    <row r="36" spans="1:22" ht="12.75">
      <c r="A36" s="5" t="s">
        <v>28</v>
      </c>
      <c r="B36" s="25">
        <f>J36+Q36</f>
        <v>1883041.31</v>
      </c>
      <c r="C36" s="21">
        <f>K36+R36</f>
        <v>337.7</v>
      </c>
      <c r="D36" s="22" t="e">
        <f>L36+#REF!</f>
        <v>#REF!</v>
      </c>
      <c r="E36" s="26">
        <f>M36++S36</f>
        <v>1452141.31</v>
      </c>
      <c r="F36" s="27">
        <f>N36++T36</f>
        <v>1421973.01</v>
      </c>
      <c r="G36" s="26">
        <f>F36*100/B36</f>
        <v>75.51470073696896</v>
      </c>
      <c r="H36" s="26">
        <f>F36*100/E36</f>
        <v>97.92249557310645</v>
      </c>
      <c r="I36" s="5" t="s">
        <v>28</v>
      </c>
      <c r="J36" s="44">
        <v>300000</v>
      </c>
      <c r="K36" s="53">
        <v>323</v>
      </c>
      <c r="L36" s="54">
        <v>242.2</v>
      </c>
      <c r="M36" s="45">
        <v>150000</v>
      </c>
      <c r="N36" s="46">
        <v>-143405.18</v>
      </c>
      <c r="O36" s="45">
        <f>N36*100/J36</f>
        <v>-47.80172666666667</v>
      </c>
      <c r="P36" s="45">
        <f>N36*100/M36</f>
        <v>-95.60345333333333</v>
      </c>
      <c r="Q36" s="44">
        <v>1583041.31</v>
      </c>
      <c r="R36" s="14">
        <v>14.7</v>
      </c>
      <c r="S36" s="45">
        <v>1302141.31</v>
      </c>
      <c r="T36" s="46">
        <v>1565378.19</v>
      </c>
      <c r="U36" s="45"/>
      <c r="V36" s="45"/>
    </row>
    <row r="37" spans="1:22" ht="12.75">
      <c r="A37" s="5" t="s">
        <v>29</v>
      </c>
      <c r="B37" s="25">
        <f>J37+Q37</f>
        <v>0</v>
      </c>
      <c r="C37" s="21">
        <f>K37+R37</f>
        <v>5159.7</v>
      </c>
      <c r="D37" s="22" t="e">
        <f>L37+#REF!</f>
        <v>#REF!</v>
      </c>
      <c r="E37" s="26">
        <f>M37++S37</f>
        <v>0</v>
      </c>
      <c r="F37" s="27">
        <f>N37++T37</f>
        <v>0</v>
      </c>
      <c r="G37" s="26">
        <f>O37++U37</f>
        <v>0</v>
      </c>
      <c r="H37" s="26">
        <f>P37++V37</f>
        <v>0</v>
      </c>
      <c r="I37" s="5" t="s">
        <v>29</v>
      </c>
      <c r="J37" s="44"/>
      <c r="K37" s="53"/>
      <c r="L37" s="54"/>
      <c r="M37" s="45"/>
      <c r="N37" s="46"/>
      <c r="O37" s="45"/>
      <c r="P37" s="45"/>
      <c r="Q37" s="44">
        <v>0</v>
      </c>
      <c r="R37" s="14">
        <v>5159.7</v>
      </c>
      <c r="S37" s="45">
        <v>0</v>
      </c>
      <c r="T37" s="46">
        <v>0</v>
      </c>
      <c r="U37" s="45"/>
      <c r="V37" s="45"/>
    </row>
    <row r="38" spans="1:22" ht="12.75">
      <c r="A38" s="4" t="s">
        <v>30</v>
      </c>
      <c r="B38" s="25">
        <f>E38+F38+G38+H38</f>
        <v>0</v>
      </c>
      <c r="C38" s="21">
        <f>K38+R38</f>
        <v>0</v>
      </c>
      <c r="D38" s="22" t="e">
        <f>L38+#REF!</f>
        <v>#REF!</v>
      </c>
      <c r="E38" s="26">
        <f>M38++S38</f>
        <v>0</v>
      </c>
      <c r="F38" s="27">
        <f>N38++T38</f>
        <v>0</v>
      </c>
      <c r="G38" s="26">
        <f>O38++U38</f>
        <v>0</v>
      </c>
      <c r="H38" s="26">
        <f>P38++V38</f>
        <v>0</v>
      </c>
      <c r="I38" s="4" t="s">
        <v>30</v>
      </c>
      <c r="J38" s="44"/>
      <c r="K38" s="53">
        <v>0</v>
      </c>
      <c r="L38" s="54">
        <v>0</v>
      </c>
      <c r="M38" s="45"/>
      <c r="N38" s="46"/>
      <c r="O38" s="45"/>
      <c r="P38" s="45"/>
      <c r="Q38" s="52">
        <v>0</v>
      </c>
      <c r="R38" s="14">
        <v>0</v>
      </c>
      <c r="S38" s="45"/>
      <c r="T38" s="46"/>
      <c r="U38" s="45"/>
      <c r="V38" s="45"/>
    </row>
    <row r="39" spans="1:22" ht="12.75">
      <c r="A39" s="4" t="s">
        <v>31</v>
      </c>
      <c r="B39" s="25">
        <f>E39+F39+G39+H39</f>
        <v>0</v>
      </c>
      <c r="C39" s="21">
        <f>K39+R39</f>
        <v>-11038.300000000001</v>
      </c>
      <c r="D39" s="22" t="e">
        <f>L39+#REF!</f>
        <v>#REF!</v>
      </c>
      <c r="E39" s="26">
        <f>M39++S39</f>
        <v>0</v>
      </c>
      <c r="F39" s="27">
        <f>N39++T39</f>
        <v>0</v>
      </c>
      <c r="G39" s="26">
        <f>O39++U39</f>
        <v>0</v>
      </c>
      <c r="H39" s="26">
        <f>P39++V39</f>
        <v>0</v>
      </c>
      <c r="I39" s="4" t="s">
        <v>31</v>
      </c>
      <c r="J39" s="44"/>
      <c r="K39" s="53">
        <v>-10945.7</v>
      </c>
      <c r="L39" s="54"/>
      <c r="M39" s="45"/>
      <c r="N39" s="46"/>
      <c r="O39" s="45"/>
      <c r="P39" s="45"/>
      <c r="Q39" s="52">
        <v>0</v>
      </c>
      <c r="R39" s="14">
        <v>-92.6</v>
      </c>
      <c r="S39" s="45"/>
      <c r="T39" s="46"/>
      <c r="U39" s="45"/>
      <c r="V39" s="45"/>
    </row>
    <row r="40" spans="1:22" ht="13.5" thickBot="1">
      <c r="A40" s="7" t="s">
        <v>32</v>
      </c>
      <c r="B40" s="38">
        <f>J40+Q40</f>
        <v>199214236.74</v>
      </c>
      <c r="C40" s="39">
        <f>K40+R40</f>
        <v>193785.90000000002</v>
      </c>
      <c r="D40" s="39">
        <f>L40+S40</f>
        <v>34230364.440000005</v>
      </c>
      <c r="E40" s="39">
        <f>M40+S40</f>
        <v>77689837.74000001</v>
      </c>
      <c r="F40" s="40">
        <f>N40+T40</f>
        <v>89439347.41</v>
      </c>
      <c r="G40" s="39">
        <f>F40*100/B40</f>
        <v>44.89606208552743</v>
      </c>
      <c r="H40" s="39">
        <f>F40*100/E40</f>
        <v>115.12361206020455</v>
      </c>
      <c r="I40" s="7" t="s">
        <v>32</v>
      </c>
      <c r="J40" s="63">
        <f aca="true" t="shared" si="7" ref="J40:V40">J7</f>
        <v>112261473</v>
      </c>
      <c r="K40" s="64">
        <f t="shared" si="7"/>
        <v>125505.80000000003</v>
      </c>
      <c r="L40" s="65">
        <f t="shared" si="7"/>
        <v>90526.7</v>
      </c>
      <c r="M40" s="66">
        <f t="shared" si="7"/>
        <v>43550000</v>
      </c>
      <c r="N40" s="67">
        <f t="shared" si="7"/>
        <v>49370383.63</v>
      </c>
      <c r="O40" s="66">
        <f t="shared" si="7"/>
        <v>43.97802942599907</v>
      </c>
      <c r="P40" s="66">
        <f t="shared" si="7"/>
        <v>113.36483037887486</v>
      </c>
      <c r="Q40" s="63">
        <f t="shared" si="7"/>
        <v>86952763.74</v>
      </c>
      <c r="R40" s="68">
        <f t="shared" si="7"/>
        <v>68280.1</v>
      </c>
      <c r="S40" s="66">
        <f t="shared" si="7"/>
        <v>34139837.74</v>
      </c>
      <c r="T40" s="69">
        <f t="shared" si="7"/>
        <v>40068963.78</v>
      </c>
      <c r="U40" s="66">
        <f t="shared" si="7"/>
        <v>46.081299842074465</v>
      </c>
      <c r="V40" s="66">
        <f t="shared" si="7"/>
        <v>117.3671769770983</v>
      </c>
    </row>
  </sheetData>
  <sheetProtection/>
  <mergeCells count="38">
    <mergeCell ref="A2:H2"/>
    <mergeCell ref="J5:J6"/>
    <mergeCell ref="M5:M6"/>
    <mergeCell ref="N5:N6"/>
    <mergeCell ref="O5:O6"/>
    <mergeCell ref="A4:A6"/>
    <mergeCell ref="B4:H4"/>
    <mergeCell ref="I4:I6"/>
    <mergeCell ref="J4:P4"/>
    <mergeCell ref="P5:P6"/>
    <mergeCell ref="Q5:Q6"/>
    <mergeCell ref="S5:S6"/>
    <mergeCell ref="T5:T6"/>
    <mergeCell ref="U5:U6"/>
    <mergeCell ref="Q4:V4"/>
    <mergeCell ref="B5:B6"/>
    <mergeCell ref="E5:E6"/>
    <mergeCell ref="F5:F6"/>
    <mergeCell ref="G5:G6"/>
    <mergeCell ref="H5:H6"/>
    <mergeCell ref="V5:V6"/>
    <mergeCell ref="A21:A22"/>
    <mergeCell ref="B21:B22"/>
    <mergeCell ref="E21:E22"/>
    <mergeCell ref="F21:F22"/>
    <mergeCell ref="G21:G22"/>
    <mergeCell ref="H21:H22"/>
    <mergeCell ref="I21:I22"/>
    <mergeCell ref="J21:J22"/>
    <mergeCell ref="M21:M22"/>
    <mergeCell ref="S21:S22"/>
    <mergeCell ref="T21:T22"/>
    <mergeCell ref="U21:U22"/>
    <mergeCell ref="V21:V22"/>
    <mergeCell ref="N21:N22"/>
    <mergeCell ref="O21:O22"/>
    <mergeCell ref="P21:P22"/>
    <mergeCell ref="Q21:Q22"/>
  </mergeCells>
  <printOptions/>
  <pageMargins left="0.17" right="0.17" top="0.18" bottom="0.16" header="0.17" footer="0.16"/>
  <pageSetup fitToWidth="2" horizontalDpi="600" verticalDpi="600" orientation="landscape" paperSize="9" scale="9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kuznecova_ev</cp:lastModifiedBy>
  <cp:lastPrinted>2013-08-15T08:50:33Z</cp:lastPrinted>
  <dcterms:created xsi:type="dcterms:W3CDTF">1996-10-08T23:32:33Z</dcterms:created>
  <dcterms:modified xsi:type="dcterms:W3CDTF">2013-08-15T08:50:38Z</dcterms:modified>
  <cp:category/>
  <cp:version/>
  <cp:contentType/>
  <cp:contentStatus/>
</cp:coreProperties>
</file>