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консолидация!$11:$11</definedName>
  </definedNames>
  <calcPr calcId="144525"/>
</workbook>
</file>

<file path=xl/calcChain.xml><?xml version="1.0" encoding="utf-8"?>
<calcChain xmlns="http://schemas.openxmlformats.org/spreadsheetml/2006/main">
  <c r="N58" i="5" l="1"/>
  <c r="J58" i="5"/>
  <c r="L58" i="5" s="1"/>
  <c r="F58" i="5"/>
  <c r="M58" i="5" l="1"/>
  <c r="N17" i="5" l="1"/>
  <c r="J17" i="5"/>
  <c r="F17" i="5"/>
  <c r="J13" i="5"/>
  <c r="J14" i="5"/>
  <c r="J15" i="5"/>
  <c r="J16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12" i="5"/>
  <c r="M38" i="5" l="1"/>
  <c r="L17" i="5"/>
  <c r="M37" i="5"/>
  <c r="L12" i="5"/>
  <c r="M17" i="5"/>
  <c r="M52" i="5"/>
  <c r="N52" i="5"/>
  <c r="L52" i="5"/>
  <c r="F52" i="5"/>
  <c r="D15" i="5" l="1"/>
  <c r="D19" i="5"/>
  <c r="D49" i="5"/>
  <c r="D47" i="5" s="1"/>
  <c r="D12" i="5" l="1"/>
  <c r="D57" i="5" s="1"/>
  <c r="N47" i="5"/>
  <c r="N56" i="5" l="1"/>
  <c r="M57" i="5"/>
  <c r="M25" i="5"/>
  <c r="N57" i="5"/>
  <c r="N55" i="5"/>
  <c r="N54" i="5"/>
  <c r="N53" i="5"/>
  <c r="N51" i="5"/>
  <c r="N50" i="5"/>
  <c r="N49" i="5"/>
  <c r="N48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6" i="5"/>
  <c r="N14" i="5"/>
  <c r="N13" i="5"/>
  <c r="N12" i="5"/>
  <c r="L13" i="5"/>
  <c r="M13" i="5"/>
  <c r="L14" i="5"/>
  <c r="M14" i="5"/>
  <c r="L15" i="5"/>
  <c r="M15" i="5"/>
  <c r="N15" i="5"/>
  <c r="L16" i="5"/>
  <c r="M16" i="5"/>
  <c r="L18" i="5"/>
  <c r="M18" i="5"/>
  <c r="L19" i="5"/>
  <c r="M19" i="5"/>
  <c r="L20" i="5"/>
  <c r="M20" i="5"/>
  <c r="L21" i="5"/>
  <c r="M21" i="5"/>
  <c r="L22" i="5"/>
  <c r="M22" i="5"/>
  <c r="L23" i="5"/>
  <c r="M23" i="5"/>
  <c r="L24" i="5"/>
  <c r="M24" i="5"/>
  <c r="L25" i="5"/>
  <c r="L26" i="5"/>
  <c r="M26" i="5"/>
  <c r="L27" i="5"/>
  <c r="M27" i="5"/>
  <c r="L28" i="5"/>
  <c r="M28" i="5"/>
  <c r="L29" i="5"/>
  <c r="M29" i="5"/>
  <c r="L30" i="5"/>
  <c r="M30" i="5"/>
  <c r="L31" i="5"/>
  <c r="M31" i="5"/>
  <c r="L32" i="5"/>
  <c r="M32" i="5"/>
  <c r="L33" i="5"/>
  <c r="M33" i="5"/>
  <c r="L34" i="5"/>
  <c r="M34" i="5"/>
  <c r="L35" i="5"/>
  <c r="M35" i="5"/>
  <c r="L36" i="5"/>
  <c r="M36" i="5"/>
  <c r="L37" i="5"/>
  <c r="L38" i="5"/>
  <c r="L39" i="5"/>
  <c r="M39" i="5"/>
  <c r="L40" i="5"/>
  <c r="M40" i="5"/>
  <c r="L41" i="5"/>
  <c r="M41" i="5"/>
  <c r="L42" i="5"/>
  <c r="M42" i="5"/>
  <c r="L43" i="5"/>
  <c r="M43" i="5"/>
  <c r="L44" i="5"/>
  <c r="M44" i="5"/>
  <c r="L45" i="5"/>
  <c r="M45" i="5"/>
  <c r="L46" i="5"/>
  <c r="M46" i="5"/>
  <c r="L47" i="5"/>
  <c r="M47" i="5"/>
  <c r="L48" i="5"/>
  <c r="M48" i="5"/>
  <c r="L49" i="5"/>
  <c r="M49" i="5"/>
  <c r="L50" i="5"/>
  <c r="M50" i="5"/>
  <c r="L51" i="5"/>
  <c r="M51" i="5"/>
  <c r="L53" i="5"/>
  <c r="M53" i="5"/>
  <c r="L54" i="5"/>
  <c r="M54" i="5"/>
  <c r="L55" i="5"/>
  <c r="M55" i="5"/>
  <c r="L56" i="5"/>
  <c r="M56" i="5"/>
  <c r="L57" i="5"/>
  <c r="F13" i="5"/>
  <c r="F14" i="5"/>
  <c r="F15" i="5"/>
  <c r="F16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3" i="5"/>
  <c r="F54" i="5"/>
  <c r="F55" i="5"/>
  <c r="F56" i="5"/>
  <c r="F57" i="5"/>
  <c r="F12" i="5"/>
  <c r="M12" i="5"/>
</calcChain>
</file>

<file path=xl/sharedStrings.xml><?xml version="1.0" encoding="utf-8"?>
<sst xmlns="http://schemas.openxmlformats.org/spreadsheetml/2006/main" count="158" uniqueCount="126">
  <si>
    <t>Администрация Усть-Турского сельского поселения</t>
  </si>
  <si>
    <t>(наименование органа, исполняющего бюджет)</t>
  </si>
  <si>
    <t xml:space="preserve"> на 01.04.2014 г.</t>
  </si>
  <si>
    <t>руб.</t>
  </si>
  <si>
    <t>Раздел</t>
  </si>
  <si>
    <t>КФСР</t>
  </si>
  <si>
    <t>Наименование КФСР</t>
  </si>
  <si>
    <t>01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</si>
  <si>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</si>
  <si>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</si>
  <si>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</si>
  <si>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</si>
  <si>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</si>
  <si>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</si>
  <si>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</si>
  <si>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</si>
  <si>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</si>
  <si>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</si>
  <si>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</si>
  <si>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</si>
  <si>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</si>
  <si>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</si>
  <si>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</si>
  <si>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</si>
  <si>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</si>
  <si>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</si>
  <si>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</t>
  </si>
  <si>
    <t>0406</t>
  </si>
  <si>
    <t>Водные ресурсы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</si>
  <si>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</si>
  <si>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</si>
  <si>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</si>
  <si>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</si>
  <si>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</si>
  <si>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</si>
  <si>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</si>
  <si>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</si>
  <si>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</si>
  <si>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</si>
  <si>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</si>
  <si>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</si>
  <si>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</si>
  <si>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</t>
  </si>
  <si>
    <t>0701</t>
  </si>
  <si>
    <t>Дошкольное образование</t>
  </si>
  <si>
    <t>08</t>
  </si>
  <si>
    <t>0801</t>
  </si>
  <si>
    <t>Культура</t>
  </si>
  <si>
    <t>10</t>
  </si>
  <si>
    <t>1001</t>
  </si>
  <si>
    <t>Пенсионное обеспечение</t>
  </si>
  <si>
    <t>1003</t>
  </si>
  <si>
    <t>Социальное обеспечение населения</t>
  </si>
  <si>
    <t>11</t>
  </si>
  <si>
    <t>1102</t>
  </si>
  <si>
    <t>Массовый спорт</t>
  </si>
  <si>
    <t>Итого</t>
  </si>
  <si>
    <t>Отклонение</t>
  </si>
  <si>
    <t>Уточненный  план 1 квартала</t>
  </si>
  <si>
    <t>% испол.</t>
  </si>
  <si>
    <t>Удел.вес в структуре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</si>
  <si>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</si>
  <si>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</si>
  <si>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</si>
  <si>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</si>
  <si>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 xml:space="preserve">0100 </t>
  </si>
  <si>
    <t>0200</t>
  </si>
  <si>
    <t>0300</t>
  </si>
  <si>
    <t>0400</t>
  </si>
  <si>
    <t>0500</t>
  </si>
  <si>
    <t>ЖИЛИЩНО-КОММУНАЛЬНОЕ ХОЗЯЙСТВО</t>
  </si>
  <si>
    <t>0700</t>
  </si>
  <si>
    <t>ОБРАЗОВАНИЕ</t>
  </si>
  <si>
    <t>СОЦИАЛЬНАЯ ПОЛИТИКА</t>
  </si>
  <si>
    <t>КУЛЬТУРА</t>
  </si>
  <si>
    <t>0800</t>
  </si>
  <si>
    <t>1000</t>
  </si>
  <si>
    <t>1100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</si>
  <si>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</si>
  <si>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</si>
  <si>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</si>
  <si>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</si>
  <si>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</si>
  <si>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</si>
  <si>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</si>
  <si>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</si>
  <si>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06</t>
  </si>
  <si>
    <t>0603</t>
  </si>
  <si>
    <t>Охрана объектов растительного и животного мира и среды их обитания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</si>
  <si>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</si>
  <si>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</si>
  <si>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</si>
  <si>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</si>
  <si>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</si>
  <si>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</si>
  <si>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0804</t>
  </si>
  <si>
    <t>Другие вопросы в области культуры, кинематографии</t>
  </si>
  <si>
    <t>1004</t>
  </si>
  <si>
    <t>Охрана семьи и детства</t>
  </si>
  <si>
    <t>12</t>
  </si>
  <si>
    <t>1201</t>
  </si>
  <si>
    <t>Телевидение и радиовещание</t>
  </si>
  <si>
    <t>1202</t>
  </si>
  <si>
    <t>Периодическая печать и издательства</t>
  </si>
  <si>
    <t>КОСГУ (кроме): 251</t>
  </si>
  <si>
    <t>0600</t>
  </si>
  <si>
    <t>ОХРАНА ОКРУЖАЮЩЕЙ СРЕДЫ</t>
  </si>
  <si>
    <t>1200</t>
  </si>
  <si>
    <t>СРЕДСТВА МАССОВОЙ ИНФОРМАЦИИ</t>
  </si>
  <si>
    <t>Дата печати 14.04.2014 (16:28:46)</t>
  </si>
  <si>
    <t>Бюджет: Консолидированный</t>
  </si>
  <si>
    <t>Утвержденный годовой план на 2015 год</t>
  </si>
  <si>
    <t>Уточненный  годовой план на 2015 год</t>
  </si>
  <si>
    <t>исп. Кристель И.В., тел. 6 45 20</t>
  </si>
  <si>
    <t>Уточненный  план 2 квартала</t>
  </si>
  <si>
    <t>1101</t>
  </si>
  <si>
    <t>Физическая культура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</si>
  <si>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9 месяцев 2015 года, руб.</t>
    </r>
  </si>
  <si>
    <t>Уточненный  план 9 месяцев</t>
  </si>
  <si>
    <t>Уточненный  план 3 квартала</t>
  </si>
  <si>
    <t>Исполнено за 9 месяцев</t>
  </si>
  <si>
    <t>Остаток от плана 9 мес.</t>
  </si>
  <si>
    <t>0107</t>
  </si>
  <si>
    <t>Обеспечение проведения выборов и референдумов</t>
  </si>
  <si>
    <t>ФИЗИЧЕСКАЯ КУЛЬТУРА И СПОРТ</t>
  </si>
  <si>
    <t>В т. ч. расходы за счёт безвозмездных поступлений от других бюджетов бюджетной системы РФ, имеющих целевое назначение (с учетом остатков прошлых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</si>
</sst>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%"/>
  </numFmts>
  <fonts count="15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Narrow"/>
      <family val="2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2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3" fontId="7" fillId="0" borderId="2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>
      <alignment vertical="top" wrapText="1"/>
    </xf>
    <xf numFmtId="3" fontId="7" fillId="2" borderId="2" xfId="0" applyNumberFormat="1" applyFont="1" applyFill="1" applyBorder="1" applyAlignment="1">
      <alignment horizontal="right" vertical="center" wrapText="1"/>
    </xf>
    <xf numFmtId="3" fontId="5" fillId="2" borderId="4" xfId="0" applyNumberFormat="1" applyFont="1" applyFill="1" applyBorder="1" applyAlignment="1">
      <alignment horizontal="right" vertical="center" wrapText="1"/>
    </xf>
    <xf numFmtId="3" fontId="7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4" fontId="11" fillId="0" borderId="2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/>
    </xf>
    <xf numFmtId="49" fontId="13" fillId="2" borderId="4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center" wrapText="1"/>
    </xf>
  </cellXfs>
  <cellStyles count="2">
    <cellStyle name="Денежны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pane xSplit="3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F51" sqref="F51"/>
    </sheetView>
  </sheetViews>
  <sheetFormatPr defaultRowHeight="12.75" outlineLevelRow="1" x14ac:dyDescent="0.2"/>
  <cols>
    <col min="1" max="1" width="4" style="9" hidden="1" customWidth="1"/>
    <col min="2" max="2" width="6.7109375" style="9" customWidth="1"/>
    <col min="3" max="3" width="30.7109375" style="9" customWidth="1"/>
    <col min="4" max="4" width="12.28515625" style="37" customWidth="1"/>
    <col min="5" max="6" width="12.28515625" style="9" customWidth="1"/>
    <col min="7" max="9" width="12.28515625" style="9" hidden="1" customWidth="1"/>
    <col min="10" max="12" width="12.28515625" style="9" customWidth="1"/>
    <col min="13" max="14" width="8.7109375" style="9" customWidth="1"/>
    <col min="15" max="16384" width="9.140625" style="9"/>
  </cols>
  <sheetData>
    <row r="1" spans="1:14" ht="12.75" customHeight="1" x14ac:dyDescent="0.2">
      <c r="A1" s="7" t="s">
        <v>0</v>
      </c>
      <c r="B1" s="7"/>
      <c r="C1" s="7"/>
      <c r="D1" s="30"/>
      <c r="E1" s="7"/>
      <c r="F1" s="7"/>
      <c r="G1" s="7"/>
      <c r="H1" s="7"/>
      <c r="I1" s="7"/>
      <c r="J1" s="7"/>
      <c r="K1" s="8"/>
      <c r="L1" s="8"/>
      <c r="M1" s="8"/>
      <c r="N1" s="8"/>
    </row>
    <row r="2" spans="1:14" ht="38.25" customHeight="1" x14ac:dyDescent="0.3">
      <c r="A2" s="10" t="s">
        <v>1</v>
      </c>
      <c r="B2" s="44" t="s">
        <v>117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8.75" customHeight="1" x14ac:dyDescent="0.2">
      <c r="A3" s="3"/>
      <c r="B3" s="1"/>
      <c r="C3" s="1"/>
      <c r="D3" s="3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4.25" hidden="1" x14ac:dyDescent="0.2">
      <c r="A4" s="3" t="s">
        <v>2</v>
      </c>
      <c r="B4" s="1"/>
      <c r="C4" s="1"/>
      <c r="D4" s="31"/>
      <c r="E4" s="2"/>
      <c r="F4" s="2"/>
      <c r="G4" s="2"/>
      <c r="H4" s="2"/>
      <c r="I4" s="2"/>
      <c r="J4" s="1"/>
      <c r="K4" s="2"/>
      <c r="L4" s="2"/>
      <c r="M4" s="2"/>
      <c r="N4" s="2"/>
    </row>
    <row r="5" spans="1:14" hidden="1" x14ac:dyDescent="0.2">
      <c r="A5" s="8" t="s">
        <v>109</v>
      </c>
      <c r="B5" s="8"/>
      <c r="C5" s="8"/>
      <c r="D5" s="32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idden="1" x14ac:dyDescent="0.2">
      <c r="A6" s="11"/>
      <c r="B6" s="12"/>
      <c r="C6" s="12"/>
      <c r="D6" s="33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2.75" hidden="1" customHeight="1" x14ac:dyDescent="0.2">
      <c r="A7" s="11" t="s">
        <v>110</v>
      </c>
      <c r="B7" s="12"/>
      <c r="C7" s="12"/>
      <c r="D7" s="33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12.75" hidden="1" customHeight="1" x14ac:dyDescent="0.2">
      <c r="A8" s="11" t="s">
        <v>104</v>
      </c>
      <c r="B8" s="12"/>
      <c r="C8" s="12"/>
      <c r="D8" s="33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idden="1" x14ac:dyDescent="0.2">
      <c r="A9" s="11"/>
      <c r="B9" s="12"/>
      <c r="C9" s="12"/>
      <c r="D9" s="33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x14ac:dyDescent="0.2">
      <c r="A10" s="8" t="s">
        <v>3</v>
      </c>
      <c r="B10" s="8"/>
      <c r="C10" s="8"/>
      <c r="D10" s="32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51" x14ac:dyDescent="0.2">
      <c r="A11" s="13" t="s">
        <v>4</v>
      </c>
      <c r="B11" s="13" t="s">
        <v>5</v>
      </c>
      <c r="C11" s="13" t="s">
        <v>6</v>
      </c>
      <c r="D11" s="4" t="s">
        <v>111</v>
      </c>
      <c r="E11" s="4" t="s">
        <v>112</v>
      </c>
      <c r="F11" s="4" t="s">
        <v>57</v>
      </c>
      <c r="G11" s="4" t="s">
        <v>58</v>
      </c>
      <c r="H11" s="4" t="s">
        <v>114</v>
      </c>
      <c r="I11" s="4" t="s">
        <v>119</v>
      </c>
      <c r="J11" s="4" t="s">
        <v>118</v>
      </c>
      <c r="K11" s="4" t="s">
        <v>120</v>
      </c>
      <c r="L11" s="4" t="s">
        <v>121</v>
      </c>
      <c r="M11" s="4" t="s">
        <v>59</v>
      </c>
      <c r="N11" s="4" t="s">
        <v>60</v>
      </c>
    </row>
    <row r="12" spans="1:14" ht="25.5" x14ac:dyDescent="0.2">
      <c r="A12" s="14" t="s">
        <v>7</v>
      </c>
      <c r="B12" s="26" t="s">
        <v>65</v>
      </c>
      <c r="C12" s="5" t="s">
        <v>61</v>
      </c>
      <c r="D12" s="34">
        <f>SUM(D13:D19)</f>
        <v>139225246</v>
      </c>
      <c r="E12" s="23">
        <v>144199621.62</v>
      </c>
      <c r="F12" s="23">
        <f>E12-D12</f>
        <v>4974375.6200000048</v>
      </c>
      <c r="G12" s="38">
        <v>38584194.420000002</v>
      </c>
      <c r="H12" s="38">
        <v>34298461.600000001</v>
      </c>
      <c r="I12" s="38">
        <v>33254015.84</v>
      </c>
      <c r="J12" s="23">
        <f>SUM(G12:I12)</f>
        <v>106136671.86000001</v>
      </c>
      <c r="K12" s="23">
        <v>103961738.45</v>
      </c>
      <c r="L12" s="23">
        <f>J12-K12</f>
        <v>2174933.4100000113</v>
      </c>
      <c r="M12" s="15">
        <f>K12/J12</f>
        <v>0.9795081815560519</v>
      </c>
      <c r="N12" s="15">
        <f>K12/K57</f>
        <v>0.1083872408951462</v>
      </c>
    </row>
    <row r="13" spans="1:14" ht="45" outlineLevel="1" x14ac:dyDescent="0.2">
      <c r="A13" s="16" t="s">
        <v>7</v>
      </c>
      <c r="B13" s="17" t="s">
        <v>8</v>
      </c>
      <c r="C13" s="16" t="s">
        <v>9</v>
      </c>
      <c r="D13" s="35">
        <v>15006381</v>
      </c>
      <c r="E13" s="24">
        <v>14622145.32</v>
      </c>
      <c r="F13" s="24">
        <f t="shared" ref="F13:F58" si="0">E13-D13</f>
        <v>-384235.6799999997</v>
      </c>
      <c r="G13" s="39">
        <v>2687433.41</v>
      </c>
      <c r="H13" s="39">
        <v>3810307.43</v>
      </c>
      <c r="I13" s="39">
        <v>3798794.26</v>
      </c>
      <c r="J13" s="24">
        <f t="shared" ref="J13:J58" si="1">SUM(G13:I13)</f>
        <v>10296535.1</v>
      </c>
      <c r="K13" s="24">
        <v>10219384.68</v>
      </c>
      <c r="L13" s="24">
        <f t="shared" ref="L13:L58" si="2">J13-K13</f>
        <v>77150.419999999925</v>
      </c>
      <c r="M13" s="18">
        <f t="shared" ref="M13:M56" si="3">K13/J13</f>
        <v>0.99250714738009294</v>
      </c>
      <c r="N13" s="18">
        <f>K13/K57</f>
        <v>1.065440926273128E-2</v>
      </c>
    </row>
    <row r="14" spans="1:14" ht="56.25" outlineLevel="1" x14ac:dyDescent="0.2">
      <c r="A14" s="16" t="s">
        <v>7</v>
      </c>
      <c r="B14" s="17" t="s">
        <v>10</v>
      </c>
      <c r="C14" s="16" t="s">
        <v>11</v>
      </c>
      <c r="D14" s="35">
        <v>4168211</v>
      </c>
      <c r="E14" s="24">
        <v>4068537.85</v>
      </c>
      <c r="F14" s="24">
        <f t="shared" si="0"/>
        <v>-99673.149999999907</v>
      </c>
      <c r="G14" s="39">
        <v>849380.28</v>
      </c>
      <c r="H14" s="39">
        <v>981068.96</v>
      </c>
      <c r="I14" s="39">
        <v>882168.16</v>
      </c>
      <c r="J14" s="24">
        <f t="shared" si="1"/>
        <v>2712617.4</v>
      </c>
      <c r="K14" s="24">
        <v>2640400.94</v>
      </c>
      <c r="L14" s="24">
        <f t="shared" si="2"/>
        <v>72216.459999999963</v>
      </c>
      <c r="M14" s="18">
        <f t="shared" si="3"/>
        <v>0.973377572524603</v>
      </c>
      <c r="N14" s="18">
        <f>K14/K57</f>
        <v>2.7527990298199024E-3</v>
      </c>
    </row>
    <row r="15" spans="1:14" ht="67.5" outlineLevel="1" x14ac:dyDescent="0.2">
      <c r="A15" s="16" t="s">
        <v>7</v>
      </c>
      <c r="B15" s="17" t="s">
        <v>12</v>
      </c>
      <c r="C15" s="16" t="s">
        <v>13</v>
      </c>
      <c r="D15" s="35">
        <f>63295052.61-400</f>
        <v>63294652.609999999</v>
      </c>
      <c r="E15" s="24">
        <v>64127915.859999999</v>
      </c>
      <c r="F15" s="24">
        <f t="shared" si="0"/>
        <v>833263.25</v>
      </c>
      <c r="G15" s="39">
        <v>13398179.33</v>
      </c>
      <c r="H15" s="39">
        <v>16334784.25</v>
      </c>
      <c r="I15" s="39">
        <v>15067487.73</v>
      </c>
      <c r="J15" s="24">
        <f t="shared" si="1"/>
        <v>44800451.310000002</v>
      </c>
      <c r="K15" s="24">
        <v>44481578.960000001</v>
      </c>
      <c r="L15" s="24">
        <f t="shared" si="2"/>
        <v>318872.35000000149</v>
      </c>
      <c r="M15" s="18">
        <f t="shared" si="3"/>
        <v>0.99288238531809558</v>
      </c>
      <c r="N15" s="18">
        <f>K15/K57</f>
        <v>4.6375096126857689E-2</v>
      </c>
    </row>
    <row r="16" spans="1:14" ht="45" outlineLevel="1" x14ac:dyDescent="0.2">
      <c r="A16" s="16" t="s">
        <v>7</v>
      </c>
      <c r="B16" s="17" t="s">
        <v>78</v>
      </c>
      <c r="C16" s="16" t="s">
        <v>79</v>
      </c>
      <c r="D16" s="35">
        <v>14284406</v>
      </c>
      <c r="E16" s="24">
        <v>14512490.5</v>
      </c>
      <c r="F16" s="24">
        <f t="shared" si="0"/>
        <v>228084.5</v>
      </c>
      <c r="G16" s="39">
        <v>3268397</v>
      </c>
      <c r="H16" s="39">
        <v>3661730.9</v>
      </c>
      <c r="I16" s="39">
        <v>3816078.01</v>
      </c>
      <c r="J16" s="24">
        <f t="shared" si="1"/>
        <v>10746205.91</v>
      </c>
      <c r="K16" s="24">
        <v>10545850.630000001</v>
      </c>
      <c r="L16" s="24">
        <f t="shared" si="2"/>
        <v>200355.27999999933</v>
      </c>
      <c r="M16" s="18">
        <f t="shared" si="3"/>
        <v>0.98135571924845055</v>
      </c>
      <c r="N16" s="18">
        <f>K16/K57</f>
        <v>1.0994772401076941E-2</v>
      </c>
    </row>
    <row r="17" spans="1:14" ht="22.5" outlineLevel="1" x14ac:dyDescent="0.2">
      <c r="A17" s="16"/>
      <c r="B17" s="17" t="s">
        <v>122</v>
      </c>
      <c r="C17" s="16" t="s">
        <v>123</v>
      </c>
      <c r="D17" s="35">
        <v>0</v>
      </c>
      <c r="E17" s="24">
        <v>43000</v>
      </c>
      <c r="F17" s="24">
        <f t="shared" si="0"/>
        <v>43000</v>
      </c>
      <c r="G17" s="39">
        <v>0</v>
      </c>
      <c r="H17" s="39">
        <v>0</v>
      </c>
      <c r="I17" s="39">
        <v>43000</v>
      </c>
      <c r="J17" s="24">
        <f t="shared" si="1"/>
        <v>43000</v>
      </c>
      <c r="K17" s="24">
        <v>43000</v>
      </c>
      <c r="L17" s="24">
        <f t="shared" ref="L17" si="4">J17-K17</f>
        <v>0</v>
      </c>
      <c r="M17" s="18">
        <f t="shared" ref="M17" si="5">K17/J17</f>
        <v>1</v>
      </c>
      <c r="N17" s="18">
        <f>K17/K57</f>
        <v>4.4830448470547742E-5</v>
      </c>
    </row>
    <row r="18" spans="1:14" outlineLevel="1" x14ac:dyDescent="0.2">
      <c r="A18" s="16" t="s">
        <v>7</v>
      </c>
      <c r="B18" s="17" t="s">
        <v>14</v>
      </c>
      <c r="C18" s="16" t="s">
        <v>15</v>
      </c>
      <c r="D18" s="35">
        <v>2023071</v>
      </c>
      <c r="E18" s="24">
        <v>1558755</v>
      </c>
      <c r="F18" s="24">
        <f t="shared" si="0"/>
        <v>-464316</v>
      </c>
      <c r="G18" s="39">
        <v>3750</v>
      </c>
      <c r="H18" s="39">
        <v>3750</v>
      </c>
      <c r="I18" s="39">
        <v>3750</v>
      </c>
      <c r="J18" s="24">
        <f t="shared" si="1"/>
        <v>11250</v>
      </c>
      <c r="K18" s="24">
        <v>0</v>
      </c>
      <c r="L18" s="24">
        <f t="shared" si="2"/>
        <v>11250</v>
      </c>
      <c r="M18" s="18">
        <f t="shared" si="3"/>
        <v>0</v>
      </c>
      <c r="N18" s="18">
        <f>K18/K57</f>
        <v>0</v>
      </c>
    </row>
    <row r="19" spans="1:14" outlineLevel="1" x14ac:dyDescent="0.2">
      <c r="A19" s="16" t="s">
        <v>7</v>
      </c>
      <c r="B19" s="17" t="s">
        <v>16</v>
      </c>
      <c r="C19" s="16" t="s">
        <v>17</v>
      </c>
      <c r="D19" s="35">
        <f>40525400.39-76876</f>
        <v>40448524.390000001</v>
      </c>
      <c r="E19" s="24">
        <v>45266777.090000004</v>
      </c>
      <c r="F19" s="24">
        <f t="shared" si="0"/>
        <v>4818252.700000003</v>
      </c>
      <c r="G19" s="39">
        <v>18377054.399999999</v>
      </c>
      <c r="H19" s="39">
        <v>9506820.0600000005</v>
      </c>
      <c r="I19" s="39">
        <v>9642737.6799999997</v>
      </c>
      <c r="J19" s="24">
        <f t="shared" si="1"/>
        <v>37526612.140000001</v>
      </c>
      <c r="K19" s="24">
        <v>36031523.240000002</v>
      </c>
      <c r="L19" s="24">
        <f t="shared" si="2"/>
        <v>1495088.8999999985</v>
      </c>
      <c r="M19" s="18">
        <f t="shared" si="3"/>
        <v>0.96015923594641872</v>
      </c>
      <c r="N19" s="18">
        <f>K19/K57</f>
        <v>3.7565333626189849E-2</v>
      </c>
    </row>
    <row r="20" spans="1:14" x14ac:dyDescent="0.2">
      <c r="A20" s="14" t="s">
        <v>18</v>
      </c>
      <c r="B20" s="26" t="s">
        <v>66</v>
      </c>
      <c r="C20" s="6" t="s">
        <v>62</v>
      </c>
      <c r="D20" s="34">
        <v>2951400</v>
      </c>
      <c r="E20" s="23">
        <v>2659000</v>
      </c>
      <c r="F20" s="23">
        <f t="shared" si="0"/>
        <v>-292400</v>
      </c>
      <c r="G20" s="38">
        <v>737850</v>
      </c>
      <c r="H20" s="38">
        <v>737850</v>
      </c>
      <c r="I20" s="38">
        <v>445450</v>
      </c>
      <c r="J20" s="23">
        <f t="shared" si="1"/>
        <v>1921150</v>
      </c>
      <c r="K20" s="23">
        <v>1799641.24</v>
      </c>
      <c r="L20" s="23">
        <f t="shared" si="2"/>
        <v>121508.76000000001</v>
      </c>
      <c r="M20" s="15">
        <f t="shared" si="3"/>
        <v>0.93675207037451524</v>
      </c>
      <c r="N20" s="15">
        <f>K20/K57</f>
        <v>1.876249392448666E-3</v>
      </c>
    </row>
    <row r="21" spans="1:14" ht="22.5" outlineLevel="1" x14ac:dyDescent="0.2">
      <c r="A21" s="16" t="s">
        <v>18</v>
      </c>
      <c r="B21" s="17" t="s">
        <v>19</v>
      </c>
      <c r="C21" s="16" t="s">
        <v>20</v>
      </c>
      <c r="D21" s="35">
        <v>2951400</v>
      </c>
      <c r="E21" s="24">
        <v>2659000</v>
      </c>
      <c r="F21" s="24">
        <f t="shared" si="0"/>
        <v>-292400</v>
      </c>
      <c r="G21" s="39">
        <v>737850</v>
      </c>
      <c r="H21" s="39">
        <v>737850</v>
      </c>
      <c r="I21" s="39">
        <v>445450</v>
      </c>
      <c r="J21" s="24">
        <f t="shared" si="1"/>
        <v>1921150</v>
      </c>
      <c r="K21" s="24">
        <v>1799641.24</v>
      </c>
      <c r="L21" s="24">
        <f t="shared" si="2"/>
        <v>121508.76000000001</v>
      </c>
      <c r="M21" s="18">
        <f t="shared" si="3"/>
        <v>0.93675207037451524</v>
      </c>
      <c r="N21" s="18">
        <f>K21/K57</f>
        <v>1.876249392448666E-3</v>
      </c>
    </row>
    <row r="22" spans="1:14" ht="51" x14ac:dyDescent="0.2">
      <c r="A22" s="14" t="s">
        <v>21</v>
      </c>
      <c r="B22" s="26" t="s">
        <v>67</v>
      </c>
      <c r="C22" s="5" t="s">
        <v>63</v>
      </c>
      <c r="D22" s="34">
        <v>11015315</v>
      </c>
      <c r="E22" s="23">
        <v>11351026.49</v>
      </c>
      <c r="F22" s="23">
        <f t="shared" si="0"/>
        <v>335711.49000000022</v>
      </c>
      <c r="G22" s="38">
        <v>2126979.2799999998</v>
      </c>
      <c r="H22" s="38">
        <v>2408420.13</v>
      </c>
      <c r="I22" s="38">
        <v>3019216.67</v>
      </c>
      <c r="J22" s="23">
        <f t="shared" si="1"/>
        <v>7554616.0800000001</v>
      </c>
      <c r="K22" s="23">
        <v>7296656.2599999998</v>
      </c>
      <c r="L22" s="23">
        <f t="shared" si="2"/>
        <v>257959.8200000003</v>
      </c>
      <c r="M22" s="15">
        <f t="shared" si="3"/>
        <v>0.96585401332532039</v>
      </c>
      <c r="N22" s="15">
        <f>K22/K57</f>
        <v>7.6072644760751063E-3</v>
      </c>
    </row>
    <row r="23" spans="1:14" ht="45" outlineLevel="1" x14ac:dyDescent="0.2">
      <c r="A23" s="16" t="s">
        <v>21</v>
      </c>
      <c r="B23" s="17" t="s">
        <v>22</v>
      </c>
      <c r="C23" s="16" t="s">
        <v>23</v>
      </c>
      <c r="D23" s="35">
        <v>5066597</v>
      </c>
      <c r="E23" s="24">
        <v>5017569.04</v>
      </c>
      <c r="F23" s="24">
        <f t="shared" si="0"/>
        <v>-49027.959999999963</v>
      </c>
      <c r="G23" s="39">
        <v>1210411.6100000001</v>
      </c>
      <c r="H23" s="39">
        <v>1213604.3700000001</v>
      </c>
      <c r="I23" s="39">
        <v>1247767.6399999999</v>
      </c>
      <c r="J23" s="24">
        <f t="shared" si="1"/>
        <v>3671783.62</v>
      </c>
      <c r="K23" s="24">
        <v>3430300.91</v>
      </c>
      <c r="L23" s="24">
        <f t="shared" si="2"/>
        <v>241482.70999999996</v>
      </c>
      <c r="M23" s="18">
        <f t="shared" si="3"/>
        <v>0.93423285928815158</v>
      </c>
      <c r="N23" s="18">
        <f>K23/K57</f>
        <v>3.5763239112611167E-3</v>
      </c>
    </row>
    <row r="24" spans="1:14" outlineLevel="1" x14ac:dyDescent="0.2">
      <c r="A24" s="16" t="s">
        <v>21</v>
      </c>
      <c r="B24" s="17" t="s">
        <v>24</v>
      </c>
      <c r="C24" s="16" t="s">
        <v>25</v>
      </c>
      <c r="D24" s="35">
        <v>5678718</v>
      </c>
      <c r="E24" s="24">
        <v>6203253.4500000002</v>
      </c>
      <c r="F24" s="24">
        <f t="shared" si="0"/>
        <v>524535.45000000019</v>
      </c>
      <c r="G24" s="39">
        <v>901567.67</v>
      </c>
      <c r="H24" s="39">
        <v>1152215.76</v>
      </c>
      <c r="I24" s="39">
        <v>1711345.03</v>
      </c>
      <c r="J24" s="24">
        <f t="shared" si="1"/>
        <v>3765128.46</v>
      </c>
      <c r="K24" s="24">
        <v>3748651.35</v>
      </c>
      <c r="L24" s="24">
        <f t="shared" si="2"/>
        <v>16477.10999999987</v>
      </c>
      <c r="M24" s="18">
        <f t="shared" si="3"/>
        <v>0.99562375887700794</v>
      </c>
      <c r="N24" s="18">
        <f>K24/K57</f>
        <v>3.9082260739587028E-3</v>
      </c>
    </row>
    <row r="25" spans="1:14" ht="33.75" outlineLevel="1" x14ac:dyDescent="0.2">
      <c r="A25" s="16" t="s">
        <v>21</v>
      </c>
      <c r="B25" s="17" t="s">
        <v>80</v>
      </c>
      <c r="C25" s="16" t="s">
        <v>81</v>
      </c>
      <c r="D25" s="35">
        <v>270000</v>
      </c>
      <c r="E25" s="24">
        <v>130204</v>
      </c>
      <c r="F25" s="24">
        <f t="shared" si="0"/>
        <v>-139796</v>
      </c>
      <c r="G25" s="39">
        <v>15000</v>
      </c>
      <c r="H25" s="39">
        <v>42600</v>
      </c>
      <c r="I25" s="39">
        <v>60104</v>
      </c>
      <c r="J25" s="24">
        <f t="shared" si="1"/>
        <v>117704</v>
      </c>
      <c r="K25" s="24">
        <v>117704</v>
      </c>
      <c r="L25" s="24">
        <f t="shared" si="2"/>
        <v>0</v>
      </c>
      <c r="M25" s="18">
        <f t="shared" si="3"/>
        <v>1</v>
      </c>
      <c r="N25" s="18">
        <f>K25/K57</f>
        <v>1.2271449085528725E-4</v>
      </c>
    </row>
    <row r="26" spans="1:14" x14ac:dyDescent="0.2">
      <c r="A26" s="14" t="s">
        <v>26</v>
      </c>
      <c r="B26" s="19" t="s">
        <v>68</v>
      </c>
      <c r="C26" s="5" t="s">
        <v>64</v>
      </c>
      <c r="D26" s="34">
        <v>137459222</v>
      </c>
      <c r="E26" s="23">
        <v>165874064.63999999</v>
      </c>
      <c r="F26" s="23">
        <f t="shared" si="0"/>
        <v>28414842.639999986</v>
      </c>
      <c r="G26" s="38">
        <v>22561017.57</v>
      </c>
      <c r="H26" s="38">
        <v>24556491.07</v>
      </c>
      <c r="I26" s="38">
        <v>64664745.880000003</v>
      </c>
      <c r="J26" s="23">
        <f t="shared" si="1"/>
        <v>111782254.52000001</v>
      </c>
      <c r="K26" s="23">
        <v>108627634.98999999</v>
      </c>
      <c r="L26" s="23">
        <f t="shared" si="2"/>
        <v>3154619.5300000161</v>
      </c>
      <c r="M26" s="15">
        <f t="shared" si="3"/>
        <v>0.97177888795009415</v>
      </c>
      <c r="N26" s="15">
        <f>K26/K57</f>
        <v>0.11325175797434101</v>
      </c>
    </row>
    <row r="27" spans="1:14" outlineLevel="1" x14ac:dyDescent="0.2">
      <c r="A27" s="16" t="s">
        <v>26</v>
      </c>
      <c r="B27" s="17" t="s">
        <v>82</v>
      </c>
      <c r="C27" s="16" t="s">
        <v>83</v>
      </c>
      <c r="D27" s="35">
        <v>13917988</v>
      </c>
      <c r="E27" s="24">
        <v>24863727</v>
      </c>
      <c r="F27" s="24">
        <f t="shared" si="0"/>
        <v>10945739</v>
      </c>
      <c r="G27" s="39">
        <v>1248575.69</v>
      </c>
      <c r="H27" s="39">
        <v>3321437.66</v>
      </c>
      <c r="I27" s="39">
        <v>9995260.1400000006</v>
      </c>
      <c r="J27" s="24">
        <f t="shared" si="1"/>
        <v>14565273.49</v>
      </c>
      <c r="K27" s="24">
        <v>14552114.470000001</v>
      </c>
      <c r="L27" s="24">
        <f t="shared" si="2"/>
        <v>13159.019999999553</v>
      </c>
      <c r="M27" s="18">
        <f t="shared" si="3"/>
        <v>0.99909654837521356</v>
      </c>
      <c r="N27" s="18">
        <f>K27/K57</f>
        <v>1.5171577160112724E-2</v>
      </c>
    </row>
    <row r="28" spans="1:14" outlineLevel="1" x14ac:dyDescent="0.2">
      <c r="A28" s="16" t="s">
        <v>26</v>
      </c>
      <c r="B28" s="17" t="s">
        <v>27</v>
      </c>
      <c r="C28" s="16" t="s">
        <v>28</v>
      </c>
      <c r="D28" s="35">
        <v>70763</v>
      </c>
      <c r="E28" s="24">
        <v>151285.23000000001</v>
      </c>
      <c r="F28" s="24">
        <f t="shared" si="0"/>
        <v>80522.23000000001</v>
      </c>
      <c r="G28" s="39">
        <v>14231</v>
      </c>
      <c r="H28" s="39">
        <v>47193</v>
      </c>
      <c r="I28" s="39">
        <v>44462.23</v>
      </c>
      <c r="J28" s="24">
        <f t="shared" si="1"/>
        <v>105886.23000000001</v>
      </c>
      <c r="K28" s="24">
        <v>105884.23</v>
      </c>
      <c r="L28" s="24">
        <f t="shared" si="2"/>
        <v>2.0000000000145519</v>
      </c>
      <c r="M28" s="18">
        <f t="shared" si="3"/>
        <v>0.99998111180273375</v>
      </c>
      <c r="N28" s="18">
        <f>K28/K57</f>
        <v>1.103915701595029E-4</v>
      </c>
    </row>
    <row r="29" spans="1:14" outlineLevel="1" x14ac:dyDescent="0.2">
      <c r="A29" s="16" t="s">
        <v>26</v>
      </c>
      <c r="B29" s="17" t="s">
        <v>84</v>
      </c>
      <c r="C29" s="16" t="s">
        <v>85</v>
      </c>
      <c r="D29" s="35">
        <v>7800000</v>
      </c>
      <c r="E29" s="24">
        <v>11666279.279999999</v>
      </c>
      <c r="F29" s="24">
        <f t="shared" si="0"/>
        <v>3866279.2799999993</v>
      </c>
      <c r="G29" s="39">
        <v>3246679.28</v>
      </c>
      <c r="H29" s="39">
        <v>1565100</v>
      </c>
      <c r="I29" s="39">
        <v>4558444</v>
      </c>
      <c r="J29" s="24">
        <f t="shared" si="1"/>
        <v>9370223.2799999993</v>
      </c>
      <c r="K29" s="24">
        <v>9370223.2799999993</v>
      </c>
      <c r="L29" s="24">
        <f t="shared" si="2"/>
        <v>0</v>
      </c>
      <c r="M29" s="18">
        <f t="shared" si="3"/>
        <v>1</v>
      </c>
      <c r="N29" s="18">
        <f>K29/K57</f>
        <v>9.7691002770131808E-3</v>
      </c>
    </row>
    <row r="30" spans="1:14" outlineLevel="1" x14ac:dyDescent="0.2">
      <c r="A30" s="16" t="s">
        <v>26</v>
      </c>
      <c r="B30" s="17" t="s">
        <v>29</v>
      </c>
      <c r="C30" s="16" t="s">
        <v>30</v>
      </c>
      <c r="D30" s="35">
        <v>112729819</v>
      </c>
      <c r="E30" s="24">
        <v>125876908.64</v>
      </c>
      <c r="F30" s="24">
        <f t="shared" si="0"/>
        <v>13147089.640000001</v>
      </c>
      <c r="G30" s="39">
        <v>17979031.600000001</v>
      </c>
      <c r="H30" s="39">
        <v>18651011.219999999</v>
      </c>
      <c r="I30" s="39">
        <v>49851362.520000003</v>
      </c>
      <c r="J30" s="24">
        <f t="shared" si="1"/>
        <v>86481405.340000004</v>
      </c>
      <c r="K30" s="24">
        <v>83390896.209999993</v>
      </c>
      <c r="L30" s="24">
        <f t="shared" si="2"/>
        <v>3090509.1300000101</v>
      </c>
      <c r="M30" s="18">
        <f t="shared" si="3"/>
        <v>0.96426388866080825</v>
      </c>
      <c r="N30" s="18">
        <f>K30/K57</f>
        <v>8.6940727336167423E-2</v>
      </c>
    </row>
    <row r="31" spans="1:14" ht="22.5" outlineLevel="1" x14ac:dyDescent="0.2">
      <c r="A31" s="16" t="s">
        <v>26</v>
      </c>
      <c r="B31" s="17" t="s">
        <v>31</v>
      </c>
      <c r="C31" s="16" t="s">
        <v>32</v>
      </c>
      <c r="D31" s="35">
        <v>2940652</v>
      </c>
      <c r="E31" s="24">
        <v>3315864.49</v>
      </c>
      <c r="F31" s="24">
        <f t="shared" si="0"/>
        <v>375212.49000000022</v>
      </c>
      <c r="G31" s="39">
        <v>72500</v>
      </c>
      <c r="H31" s="39">
        <v>971749.19</v>
      </c>
      <c r="I31" s="39">
        <v>215216.99</v>
      </c>
      <c r="J31" s="24">
        <f t="shared" si="1"/>
        <v>1259466.18</v>
      </c>
      <c r="K31" s="24">
        <v>1208516.8</v>
      </c>
      <c r="L31" s="24">
        <f t="shared" si="2"/>
        <v>50949.379999999888</v>
      </c>
      <c r="M31" s="18">
        <f t="shared" si="3"/>
        <v>0.95954684547384994</v>
      </c>
      <c r="N31" s="18">
        <f>K31/K57</f>
        <v>1.2599616308881685E-3</v>
      </c>
    </row>
    <row r="32" spans="1:14" ht="25.5" x14ac:dyDescent="0.2">
      <c r="A32" s="14" t="s">
        <v>33</v>
      </c>
      <c r="B32" s="19" t="s">
        <v>69</v>
      </c>
      <c r="C32" s="5" t="s">
        <v>70</v>
      </c>
      <c r="D32" s="34">
        <v>98568796.599999994</v>
      </c>
      <c r="E32" s="23">
        <v>113870103.63</v>
      </c>
      <c r="F32" s="23">
        <f t="shared" si="0"/>
        <v>15301307.030000001</v>
      </c>
      <c r="G32" s="38">
        <v>11930523.16</v>
      </c>
      <c r="H32" s="38">
        <v>11374523.93</v>
      </c>
      <c r="I32" s="38">
        <v>33867342.329999998</v>
      </c>
      <c r="J32" s="23">
        <f t="shared" si="1"/>
        <v>57172389.420000002</v>
      </c>
      <c r="K32" s="23">
        <v>55931263.670000002</v>
      </c>
      <c r="L32" s="23">
        <f t="shared" si="2"/>
        <v>1241125.75</v>
      </c>
      <c r="M32" s="15">
        <f t="shared" si="3"/>
        <v>0.97829151864053754</v>
      </c>
      <c r="N32" s="15">
        <f>K32/K57</f>
        <v>5.831217753140823E-2</v>
      </c>
    </row>
    <row r="33" spans="1:14" outlineLevel="1" x14ac:dyDescent="0.2">
      <c r="A33" s="16" t="s">
        <v>33</v>
      </c>
      <c r="B33" s="17" t="s">
        <v>34</v>
      </c>
      <c r="C33" s="16" t="s">
        <v>35</v>
      </c>
      <c r="D33" s="35">
        <v>3898532</v>
      </c>
      <c r="E33" s="24">
        <v>4433685.79</v>
      </c>
      <c r="F33" s="24">
        <f t="shared" si="0"/>
        <v>535153.79</v>
      </c>
      <c r="G33" s="39">
        <v>185734.36</v>
      </c>
      <c r="H33" s="39">
        <v>1255144.46</v>
      </c>
      <c r="I33" s="39">
        <v>1677346.11</v>
      </c>
      <c r="J33" s="24">
        <f t="shared" si="1"/>
        <v>3118224.9299999997</v>
      </c>
      <c r="K33" s="24">
        <v>3115982.92</v>
      </c>
      <c r="L33" s="24">
        <f t="shared" si="2"/>
        <v>2242.0099999997765</v>
      </c>
      <c r="M33" s="18">
        <f t="shared" si="3"/>
        <v>0.99928099798753145</v>
      </c>
      <c r="N33" s="18">
        <f>K33/K57</f>
        <v>3.2486258541899273E-3</v>
      </c>
    </row>
    <row r="34" spans="1:14" outlineLevel="1" x14ac:dyDescent="0.2">
      <c r="A34" s="16" t="s">
        <v>33</v>
      </c>
      <c r="B34" s="17" t="s">
        <v>36</v>
      </c>
      <c r="C34" s="16" t="s">
        <v>37</v>
      </c>
      <c r="D34" s="35">
        <v>71970560</v>
      </c>
      <c r="E34" s="24">
        <v>84792034.5</v>
      </c>
      <c r="F34" s="24">
        <f t="shared" si="0"/>
        <v>12821474.5</v>
      </c>
      <c r="G34" s="39">
        <v>6165706.1799999997</v>
      </c>
      <c r="H34" s="39">
        <v>4245544.2</v>
      </c>
      <c r="I34" s="39">
        <v>26332819.350000001</v>
      </c>
      <c r="J34" s="24">
        <f t="shared" si="1"/>
        <v>36744069.730000004</v>
      </c>
      <c r="K34" s="24">
        <v>36299184.060000002</v>
      </c>
      <c r="L34" s="24">
        <f t="shared" si="2"/>
        <v>444885.67000000179</v>
      </c>
      <c r="M34" s="18">
        <f t="shared" si="3"/>
        <v>0.98789231369118669</v>
      </c>
      <c r="N34" s="18">
        <f>K34/K57</f>
        <v>3.7844388384296698E-2</v>
      </c>
    </row>
    <row r="35" spans="1:14" outlineLevel="1" x14ac:dyDescent="0.2">
      <c r="A35" s="16" t="s">
        <v>33</v>
      </c>
      <c r="B35" s="17" t="s">
        <v>38</v>
      </c>
      <c r="C35" s="16" t="s">
        <v>39</v>
      </c>
      <c r="D35" s="35">
        <v>17416587.600000001</v>
      </c>
      <c r="E35" s="24">
        <v>19350458.34</v>
      </c>
      <c r="F35" s="24">
        <f t="shared" si="0"/>
        <v>1933870.7399999984</v>
      </c>
      <c r="G35" s="39">
        <v>4437970.62</v>
      </c>
      <c r="H35" s="39">
        <v>4505318.8</v>
      </c>
      <c r="I35" s="39">
        <v>4522910.1900000004</v>
      </c>
      <c r="J35" s="24">
        <f t="shared" si="1"/>
        <v>13466199.609999999</v>
      </c>
      <c r="K35" s="24">
        <v>12720908.220000001</v>
      </c>
      <c r="L35" s="24">
        <f t="shared" si="2"/>
        <v>745291.38999999873</v>
      </c>
      <c r="M35" s="18">
        <f t="shared" si="3"/>
        <v>0.94465466043986568</v>
      </c>
      <c r="N35" s="18">
        <f>K35/K57</f>
        <v>1.3262419080355284E-2</v>
      </c>
    </row>
    <row r="36" spans="1:14" ht="22.5" outlineLevel="1" x14ac:dyDescent="0.2">
      <c r="A36" s="16" t="s">
        <v>33</v>
      </c>
      <c r="B36" s="17" t="s">
        <v>40</v>
      </c>
      <c r="C36" s="16" t="s">
        <v>41</v>
      </c>
      <c r="D36" s="35">
        <v>5283117</v>
      </c>
      <c r="E36" s="24">
        <v>5293925</v>
      </c>
      <c r="F36" s="24">
        <f t="shared" si="0"/>
        <v>10808</v>
      </c>
      <c r="G36" s="39">
        <v>1141112</v>
      </c>
      <c r="H36" s="39">
        <v>1368516.47</v>
      </c>
      <c r="I36" s="39">
        <v>1334266.68</v>
      </c>
      <c r="J36" s="24">
        <f t="shared" si="1"/>
        <v>3843895.1499999994</v>
      </c>
      <c r="K36" s="24">
        <v>3795188.47</v>
      </c>
      <c r="L36" s="24">
        <f t="shared" si="2"/>
        <v>48706.679999999236</v>
      </c>
      <c r="M36" s="18">
        <f t="shared" si="3"/>
        <v>0.98732882191128468</v>
      </c>
      <c r="N36" s="18">
        <f>K36/K57</f>
        <v>3.9567442125663238E-3</v>
      </c>
    </row>
    <row r="37" spans="1:14" x14ac:dyDescent="0.2">
      <c r="A37" s="14" t="s">
        <v>86</v>
      </c>
      <c r="B37" s="19" t="s">
        <v>105</v>
      </c>
      <c r="C37" s="27" t="s">
        <v>106</v>
      </c>
      <c r="D37" s="34">
        <v>125400</v>
      </c>
      <c r="E37" s="23">
        <v>70400</v>
      </c>
      <c r="F37" s="23">
        <f t="shared" si="0"/>
        <v>-55000</v>
      </c>
      <c r="G37" s="38">
        <v>0</v>
      </c>
      <c r="H37" s="38">
        <v>0</v>
      </c>
      <c r="I37" s="38">
        <v>28600</v>
      </c>
      <c r="J37" s="23">
        <f t="shared" si="1"/>
        <v>28600</v>
      </c>
      <c r="K37" s="23">
        <v>21382.799999999999</v>
      </c>
      <c r="L37" s="23">
        <f t="shared" si="2"/>
        <v>7217.2000000000007</v>
      </c>
      <c r="M37" s="29">
        <f t="shared" si="3"/>
        <v>0.7476503496503496</v>
      </c>
      <c r="N37" s="15">
        <f>K37/K57</f>
        <v>2.2293035198977398E-5</v>
      </c>
    </row>
    <row r="38" spans="1:14" ht="22.5" outlineLevel="1" x14ac:dyDescent="0.2">
      <c r="A38" s="16" t="s">
        <v>86</v>
      </c>
      <c r="B38" s="17" t="s">
        <v>87</v>
      </c>
      <c r="C38" s="16" t="s">
        <v>88</v>
      </c>
      <c r="D38" s="35">
        <v>125400</v>
      </c>
      <c r="E38" s="24">
        <v>70400</v>
      </c>
      <c r="F38" s="24">
        <f t="shared" si="0"/>
        <v>-55000</v>
      </c>
      <c r="G38" s="39">
        <v>0</v>
      </c>
      <c r="H38" s="39">
        <v>0</v>
      </c>
      <c r="I38" s="39">
        <v>28600</v>
      </c>
      <c r="J38" s="24">
        <f t="shared" si="1"/>
        <v>28600</v>
      </c>
      <c r="K38" s="24">
        <v>21382.799999999999</v>
      </c>
      <c r="L38" s="24">
        <f t="shared" si="2"/>
        <v>7217.2000000000007</v>
      </c>
      <c r="M38" s="18">
        <f t="shared" si="3"/>
        <v>0.7476503496503496</v>
      </c>
      <c r="N38" s="18">
        <f>K38/K57</f>
        <v>2.2293035198977398E-5</v>
      </c>
    </row>
    <row r="39" spans="1:14" x14ac:dyDescent="0.2">
      <c r="A39" s="14" t="s">
        <v>42</v>
      </c>
      <c r="B39" s="19" t="s">
        <v>71</v>
      </c>
      <c r="C39" s="5" t="s">
        <v>72</v>
      </c>
      <c r="D39" s="34">
        <v>614153388</v>
      </c>
      <c r="E39" s="23">
        <v>743207089.41999996</v>
      </c>
      <c r="F39" s="23">
        <f t="shared" si="0"/>
        <v>129053701.41999996</v>
      </c>
      <c r="G39" s="38">
        <v>140176396.31999999</v>
      </c>
      <c r="H39" s="38">
        <v>201775284.87</v>
      </c>
      <c r="I39" s="38">
        <v>242098031.44</v>
      </c>
      <c r="J39" s="23">
        <f t="shared" si="1"/>
        <v>584049712.63</v>
      </c>
      <c r="K39" s="23">
        <v>548538886.64999998</v>
      </c>
      <c r="L39" s="23">
        <f t="shared" si="2"/>
        <v>35510825.980000019</v>
      </c>
      <c r="M39" s="15">
        <f t="shared" si="3"/>
        <v>0.9391989667795686</v>
      </c>
      <c r="N39" s="15">
        <f>K39/K57</f>
        <v>0.5718894021408012</v>
      </c>
    </row>
    <row r="40" spans="1:14" outlineLevel="1" x14ac:dyDescent="0.2">
      <c r="A40" s="16" t="s">
        <v>42</v>
      </c>
      <c r="B40" s="17" t="s">
        <v>43</v>
      </c>
      <c r="C40" s="16" t="s">
        <v>44</v>
      </c>
      <c r="D40" s="35">
        <v>118583641</v>
      </c>
      <c r="E40" s="24">
        <v>203940789.52000001</v>
      </c>
      <c r="F40" s="24">
        <f t="shared" si="0"/>
        <v>85357148.520000011</v>
      </c>
      <c r="G40" s="39">
        <v>26369271.75</v>
      </c>
      <c r="H40" s="39">
        <v>40139158.030000001</v>
      </c>
      <c r="I40" s="39">
        <v>111694084.93000001</v>
      </c>
      <c r="J40" s="24">
        <f t="shared" si="1"/>
        <v>178202514.71000001</v>
      </c>
      <c r="K40" s="24">
        <v>142997298.71000001</v>
      </c>
      <c r="L40" s="24">
        <f t="shared" si="2"/>
        <v>35205216</v>
      </c>
      <c r="M40" s="18">
        <f t="shared" si="3"/>
        <v>0.80244265319548591</v>
      </c>
      <c r="N40" s="18">
        <f>K40/K57</f>
        <v>0.14908448909874833</v>
      </c>
    </row>
    <row r="41" spans="1:14" outlineLevel="1" x14ac:dyDescent="0.2">
      <c r="A41" s="16" t="s">
        <v>42</v>
      </c>
      <c r="B41" s="17" t="s">
        <v>89</v>
      </c>
      <c r="C41" s="16" t="s">
        <v>90</v>
      </c>
      <c r="D41" s="35">
        <v>469671219</v>
      </c>
      <c r="E41" s="24">
        <v>513923903.75</v>
      </c>
      <c r="F41" s="24">
        <f t="shared" si="0"/>
        <v>44252684.75</v>
      </c>
      <c r="G41" s="39">
        <v>110631705.48</v>
      </c>
      <c r="H41" s="39">
        <v>147528223.91</v>
      </c>
      <c r="I41" s="39">
        <v>126461353.94</v>
      </c>
      <c r="J41" s="24">
        <f t="shared" si="1"/>
        <v>384621283.32999998</v>
      </c>
      <c r="K41" s="24">
        <v>384441213.18000001</v>
      </c>
      <c r="L41" s="24">
        <f t="shared" si="2"/>
        <v>180070.14999997616</v>
      </c>
      <c r="M41" s="18">
        <f t="shared" si="3"/>
        <v>0.99953182479024316</v>
      </c>
      <c r="N41" s="18">
        <f>K41/K57</f>
        <v>0.4008063255214151</v>
      </c>
    </row>
    <row r="42" spans="1:14" ht="22.5" outlineLevel="1" x14ac:dyDescent="0.2">
      <c r="A42" s="16" t="s">
        <v>42</v>
      </c>
      <c r="B42" s="17" t="s">
        <v>91</v>
      </c>
      <c r="C42" s="16" t="s">
        <v>92</v>
      </c>
      <c r="D42" s="35">
        <v>12488926</v>
      </c>
      <c r="E42" s="24">
        <v>11693386.91</v>
      </c>
      <c r="F42" s="24">
        <f t="shared" si="0"/>
        <v>-795539.08999999985</v>
      </c>
      <c r="G42" s="39">
        <v>104500</v>
      </c>
      <c r="H42" s="39">
        <v>10205569.039999999</v>
      </c>
      <c r="I42" s="39">
        <v>981040.05</v>
      </c>
      <c r="J42" s="24">
        <f t="shared" si="1"/>
        <v>11291109.09</v>
      </c>
      <c r="K42" s="24">
        <v>11167792.380000001</v>
      </c>
      <c r="L42" s="24">
        <f t="shared" si="2"/>
        <v>123316.70999999903</v>
      </c>
      <c r="M42" s="18">
        <f t="shared" si="3"/>
        <v>0.98907842365023158</v>
      </c>
      <c r="N42" s="18">
        <f>K42/K57</f>
        <v>1.1643189321427111E-2</v>
      </c>
    </row>
    <row r="43" spans="1:14" outlineLevel="1" x14ac:dyDescent="0.2">
      <c r="A43" s="16" t="s">
        <v>42</v>
      </c>
      <c r="B43" s="17" t="s">
        <v>93</v>
      </c>
      <c r="C43" s="16" t="s">
        <v>94</v>
      </c>
      <c r="D43" s="35">
        <v>13409602</v>
      </c>
      <c r="E43" s="24">
        <v>13649009.24</v>
      </c>
      <c r="F43" s="24">
        <f t="shared" si="0"/>
        <v>239407.24000000022</v>
      </c>
      <c r="G43" s="39">
        <v>3070919.09</v>
      </c>
      <c r="H43" s="39">
        <v>3902333.89</v>
      </c>
      <c r="I43" s="39">
        <v>2961552.52</v>
      </c>
      <c r="J43" s="24">
        <f t="shared" si="1"/>
        <v>9934805.5</v>
      </c>
      <c r="K43" s="24">
        <v>9932582.3800000008</v>
      </c>
      <c r="L43" s="24">
        <f t="shared" si="2"/>
        <v>2223.1199999991804</v>
      </c>
      <c r="M43" s="18">
        <f t="shared" si="3"/>
        <v>0.99977622913704756</v>
      </c>
      <c r="N43" s="18">
        <f>K43/K57</f>
        <v>1.0355398199210709E-2</v>
      </c>
    </row>
    <row r="44" spans="1:14" x14ac:dyDescent="0.2">
      <c r="A44" s="14" t="s">
        <v>45</v>
      </c>
      <c r="B44" s="19" t="s">
        <v>75</v>
      </c>
      <c r="C44" s="5" t="s">
        <v>74</v>
      </c>
      <c r="D44" s="34">
        <v>93647659</v>
      </c>
      <c r="E44" s="23">
        <v>108298696</v>
      </c>
      <c r="F44" s="23">
        <f t="shared" si="0"/>
        <v>14651037</v>
      </c>
      <c r="G44" s="38">
        <v>24619121.949999999</v>
      </c>
      <c r="H44" s="38">
        <v>26760025.59</v>
      </c>
      <c r="I44" s="38">
        <v>22456906.399999999</v>
      </c>
      <c r="J44" s="23">
        <f t="shared" si="1"/>
        <v>73836053.939999998</v>
      </c>
      <c r="K44" s="23">
        <v>71579581.219999999</v>
      </c>
      <c r="L44" s="23">
        <f t="shared" si="2"/>
        <v>2256472.7199999988</v>
      </c>
      <c r="M44" s="15">
        <f t="shared" si="3"/>
        <v>0.96943941882601647</v>
      </c>
      <c r="N44" s="15">
        <f>K44/K57</f>
        <v>7.4626621568060381E-2</v>
      </c>
    </row>
    <row r="45" spans="1:14" outlineLevel="1" x14ac:dyDescent="0.2">
      <c r="A45" s="16" t="s">
        <v>45</v>
      </c>
      <c r="B45" s="17" t="s">
        <v>46</v>
      </c>
      <c r="C45" s="16" t="s">
        <v>47</v>
      </c>
      <c r="D45" s="35">
        <v>85354798</v>
      </c>
      <c r="E45" s="24">
        <v>100143403</v>
      </c>
      <c r="F45" s="24">
        <f t="shared" si="0"/>
        <v>14788605</v>
      </c>
      <c r="G45" s="39">
        <v>22593413.739999998</v>
      </c>
      <c r="H45" s="39">
        <v>24766454.59</v>
      </c>
      <c r="I45" s="39">
        <v>20473513.16</v>
      </c>
      <c r="J45" s="24">
        <f t="shared" si="1"/>
        <v>67833381.489999995</v>
      </c>
      <c r="K45" s="24">
        <v>65607762.93</v>
      </c>
      <c r="L45" s="24">
        <f t="shared" si="2"/>
        <v>2225618.5599999949</v>
      </c>
      <c r="M45" s="18">
        <f t="shared" si="3"/>
        <v>0.96718992167111562</v>
      </c>
      <c r="N45" s="18">
        <f>K45/K57</f>
        <v>6.8400591518634354E-2</v>
      </c>
    </row>
    <row r="46" spans="1:14" ht="22.5" outlineLevel="1" x14ac:dyDescent="0.2">
      <c r="A46" s="16" t="s">
        <v>45</v>
      </c>
      <c r="B46" s="17" t="s">
        <v>95</v>
      </c>
      <c r="C46" s="16" t="s">
        <v>96</v>
      </c>
      <c r="D46" s="35">
        <v>8292861</v>
      </c>
      <c r="E46" s="24">
        <v>8155293</v>
      </c>
      <c r="F46" s="24">
        <f t="shared" si="0"/>
        <v>-137568</v>
      </c>
      <c r="G46" s="39">
        <v>2025708.21</v>
      </c>
      <c r="H46" s="39">
        <v>1993571</v>
      </c>
      <c r="I46" s="39">
        <v>1983393.24</v>
      </c>
      <c r="J46" s="24">
        <f t="shared" si="1"/>
        <v>6002672.4500000002</v>
      </c>
      <c r="K46" s="24">
        <v>5971818.29</v>
      </c>
      <c r="L46" s="24">
        <f t="shared" si="2"/>
        <v>30854.160000000149</v>
      </c>
      <c r="M46" s="18">
        <f t="shared" si="3"/>
        <v>0.99485992943026569</v>
      </c>
      <c r="N46" s="18">
        <f>K46/K57</f>
        <v>6.2260300494260349E-3</v>
      </c>
    </row>
    <row r="47" spans="1:14" x14ac:dyDescent="0.2">
      <c r="A47" s="14" t="s">
        <v>48</v>
      </c>
      <c r="B47" s="19" t="s">
        <v>76</v>
      </c>
      <c r="C47" s="5" t="s">
        <v>73</v>
      </c>
      <c r="D47" s="34">
        <f>SUM(D48:D50)</f>
        <v>70036464.400000006</v>
      </c>
      <c r="E47" s="23">
        <v>74080495.510000005</v>
      </c>
      <c r="F47" s="23">
        <f t="shared" si="0"/>
        <v>4044031.1099999994</v>
      </c>
      <c r="G47" s="38">
        <v>16905831.760000002</v>
      </c>
      <c r="H47" s="38">
        <v>24925106.800000001</v>
      </c>
      <c r="I47" s="38">
        <v>13384175.57</v>
      </c>
      <c r="J47" s="23">
        <f t="shared" si="1"/>
        <v>55215114.130000003</v>
      </c>
      <c r="K47" s="23">
        <v>49974815.189999998</v>
      </c>
      <c r="L47" s="23">
        <f t="shared" si="2"/>
        <v>5240298.9400000051</v>
      </c>
      <c r="M47" s="15">
        <f t="shared" si="3"/>
        <v>0.90509303435175192</v>
      </c>
      <c r="N47" s="15">
        <f>K47/K57</f>
        <v>5.2102171562800961E-2</v>
      </c>
    </row>
    <row r="48" spans="1:14" outlineLevel="1" x14ac:dyDescent="0.2">
      <c r="A48" s="16" t="s">
        <v>48</v>
      </c>
      <c r="B48" s="17" t="s">
        <v>49</v>
      </c>
      <c r="C48" s="16" t="s">
        <v>50</v>
      </c>
      <c r="D48" s="35">
        <v>4646686.4000000004</v>
      </c>
      <c r="E48" s="24">
        <v>4810195.84</v>
      </c>
      <c r="F48" s="24">
        <f t="shared" si="0"/>
        <v>163509.43999999948</v>
      </c>
      <c r="G48" s="39">
        <v>1244297.04</v>
      </c>
      <c r="H48" s="39">
        <v>1250167.46</v>
      </c>
      <c r="I48" s="39">
        <v>1407329.68</v>
      </c>
      <c r="J48" s="24">
        <f t="shared" si="1"/>
        <v>3901794.1799999997</v>
      </c>
      <c r="K48" s="24">
        <v>3899858.96</v>
      </c>
      <c r="L48" s="24">
        <f t="shared" si="2"/>
        <v>1935.2199999997392</v>
      </c>
      <c r="M48" s="18">
        <f t="shared" si="3"/>
        <v>0.99950401791823895</v>
      </c>
      <c r="N48" s="18">
        <f>K48/K57</f>
        <v>4.0658703755507885E-3</v>
      </c>
    </row>
    <row r="49" spans="1:14" outlineLevel="1" x14ac:dyDescent="0.2">
      <c r="A49" s="16" t="s">
        <v>48</v>
      </c>
      <c r="B49" s="17" t="s">
        <v>51</v>
      </c>
      <c r="C49" s="16" t="s">
        <v>52</v>
      </c>
      <c r="D49" s="35">
        <f>56969183+3118395</f>
        <v>60087578</v>
      </c>
      <c r="E49" s="24">
        <v>63988472.670000002</v>
      </c>
      <c r="F49" s="24">
        <f t="shared" si="0"/>
        <v>3900894.6700000018</v>
      </c>
      <c r="G49" s="39">
        <v>14745363.720000001</v>
      </c>
      <c r="H49" s="39">
        <v>21789832.68</v>
      </c>
      <c r="I49" s="39">
        <v>11110272.550000001</v>
      </c>
      <c r="J49" s="24">
        <f t="shared" si="1"/>
        <v>47645468.950000003</v>
      </c>
      <c r="K49" s="24">
        <v>42463086.270000003</v>
      </c>
      <c r="L49" s="24">
        <f t="shared" si="2"/>
        <v>5182382.68</v>
      </c>
      <c r="M49" s="18">
        <f t="shared" si="3"/>
        <v>0.89123031435710109</v>
      </c>
      <c r="N49" s="18">
        <f>K49/K57</f>
        <v>4.4270679091340893E-2</v>
      </c>
    </row>
    <row r="50" spans="1:14" outlineLevel="1" x14ac:dyDescent="0.2">
      <c r="A50" s="16" t="s">
        <v>48</v>
      </c>
      <c r="B50" s="17" t="s">
        <v>97</v>
      </c>
      <c r="C50" s="16" t="s">
        <v>98</v>
      </c>
      <c r="D50" s="35">
        <v>5302200</v>
      </c>
      <c r="E50" s="24">
        <v>5281827</v>
      </c>
      <c r="F50" s="24">
        <f t="shared" si="0"/>
        <v>-20373</v>
      </c>
      <c r="G50" s="39">
        <v>916171</v>
      </c>
      <c r="H50" s="39">
        <v>1885106.66</v>
      </c>
      <c r="I50" s="39">
        <v>866573.34</v>
      </c>
      <c r="J50" s="24">
        <f t="shared" si="1"/>
        <v>3667851</v>
      </c>
      <c r="K50" s="24">
        <v>3611869.96</v>
      </c>
      <c r="L50" s="24">
        <f t="shared" si="2"/>
        <v>55981.040000000037</v>
      </c>
      <c r="M50" s="18">
        <f t="shared" si="3"/>
        <v>0.98473737346473456</v>
      </c>
      <c r="N50" s="18">
        <f>K50/K57</f>
        <v>3.7656220959092867E-3</v>
      </c>
    </row>
    <row r="51" spans="1:14" ht="25.5" x14ac:dyDescent="0.2">
      <c r="A51" s="14" t="s">
        <v>53</v>
      </c>
      <c r="B51" s="19" t="s">
        <v>77</v>
      </c>
      <c r="C51" s="5" t="s">
        <v>124</v>
      </c>
      <c r="D51" s="34">
        <v>3278056</v>
      </c>
      <c r="E51" s="23">
        <v>9277583.9000000004</v>
      </c>
      <c r="F51" s="23">
        <f t="shared" si="0"/>
        <v>5999527.9000000004</v>
      </c>
      <c r="G51" s="38">
        <v>2646531.77</v>
      </c>
      <c r="H51" s="38">
        <v>4651573.95</v>
      </c>
      <c r="I51" s="38">
        <v>738701.38</v>
      </c>
      <c r="J51" s="23">
        <f t="shared" si="1"/>
        <v>8036807.1000000006</v>
      </c>
      <c r="K51" s="23">
        <v>6741925.3099999996</v>
      </c>
      <c r="L51" s="23">
        <f t="shared" si="2"/>
        <v>1294881.790000001</v>
      </c>
      <c r="M51" s="15">
        <f t="shared" si="3"/>
        <v>0.83888106633789916</v>
      </c>
      <c r="N51" s="15">
        <f>K51/K57</f>
        <v>7.028919423307827E-3</v>
      </c>
    </row>
    <row r="52" spans="1:14" x14ac:dyDescent="0.2">
      <c r="A52" s="28"/>
      <c r="B52" s="17" t="s">
        <v>115</v>
      </c>
      <c r="C52" s="16" t="s">
        <v>116</v>
      </c>
      <c r="D52" s="35">
        <v>0</v>
      </c>
      <c r="E52" s="24">
        <v>3647700</v>
      </c>
      <c r="F52" s="24">
        <f t="shared" si="0"/>
        <v>3647700</v>
      </c>
      <c r="G52" s="39">
        <v>0</v>
      </c>
      <c r="H52" s="39">
        <v>3647700</v>
      </c>
      <c r="I52" s="39">
        <v>0</v>
      </c>
      <c r="J52" s="24">
        <f t="shared" si="1"/>
        <v>3647700</v>
      </c>
      <c r="K52" s="24">
        <v>2355387</v>
      </c>
      <c r="L52" s="24">
        <f t="shared" ref="L52" si="6">J52-K52</f>
        <v>1292313</v>
      </c>
      <c r="M52" s="18">
        <f t="shared" ref="M52" si="7">K52/J52</f>
        <v>0.64571839789456364</v>
      </c>
      <c r="N52" s="18">
        <f>K52/K57</f>
        <v>2.4556524542255357E-3</v>
      </c>
    </row>
    <row r="53" spans="1:14" outlineLevel="1" x14ac:dyDescent="0.2">
      <c r="A53" s="16" t="s">
        <v>53</v>
      </c>
      <c r="B53" s="17" t="s">
        <v>54</v>
      </c>
      <c r="C53" s="16" t="s">
        <v>55</v>
      </c>
      <c r="D53" s="35">
        <v>3278056</v>
      </c>
      <c r="E53" s="24">
        <v>5629883.9000000004</v>
      </c>
      <c r="F53" s="24">
        <f t="shared" si="0"/>
        <v>2351827.9000000004</v>
      </c>
      <c r="G53" s="39">
        <v>2646531.77</v>
      </c>
      <c r="H53" s="39">
        <v>1003873.95</v>
      </c>
      <c r="I53" s="39">
        <v>738701.38</v>
      </c>
      <c r="J53" s="24">
        <f t="shared" si="1"/>
        <v>4389107.0999999996</v>
      </c>
      <c r="K53" s="24">
        <v>4386538.3099999996</v>
      </c>
      <c r="L53" s="24">
        <f t="shared" si="2"/>
        <v>2568.7900000000373</v>
      </c>
      <c r="M53" s="18">
        <f t="shared" si="3"/>
        <v>0.99941473517472379</v>
      </c>
      <c r="N53" s="18">
        <f>K53/K57</f>
        <v>4.5732669690822922E-3</v>
      </c>
    </row>
    <row r="54" spans="1:14" ht="21" x14ac:dyDescent="0.2">
      <c r="A54" s="14" t="s">
        <v>99</v>
      </c>
      <c r="B54" s="19" t="s">
        <v>107</v>
      </c>
      <c r="C54" s="27" t="s">
        <v>108</v>
      </c>
      <c r="D54" s="34">
        <v>6068415</v>
      </c>
      <c r="E54" s="23">
        <v>6040994</v>
      </c>
      <c r="F54" s="23">
        <f t="shared" si="0"/>
        <v>-27421</v>
      </c>
      <c r="G54" s="38">
        <v>1600000</v>
      </c>
      <c r="H54" s="38">
        <v>1650000</v>
      </c>
      <c r="I54" s="38">
        <v>1446000</v>
      </c>
      <c r="J54" s="23">
        <f t="shared" si="1"/>
        <v>4696000</v>
      </c>
      <c r="K54" s="23">
        <v>4696000</v>
      </c>
      <c r="L54" s="23">
        <f t="shared" si="2"/>
        <v>0</v>
      </c>
      <c r="M54" s="15">
        <f t="shared" si="3"/>
        <v>1</v>
      </c>
      <c r="N54" s="15">
        <f>K54/K57</f>
        <v>4.8959020004114458E-3</v>
      </c>
    </row>
    <row r="55" spans="1:14" outlineLevel="1" x14ac:dyDescent="0.2">
      <c r="A55" s="16" t="s">
        <v>99</v>
      </c>
      <c r="B55" s="17" t="s">
        <v>100</v>
      </c>
      <c r="C55" s="16" t="s">
        <v>101</v>
      </c>
      <c r="D55" s="35">
        <v>4468415</v>
      </c>
      <c r="E55" s="24">
        <v>4270994</v>
      </c>
      <c r="F55" s="24">
        <f t="shared" si="0"/>
        <v>-197421</v>
      </c>
      <c r="G55" s="39">
        <v>1200000</v>
      </c>
      <c r="H55" s="39">
        <v>1100000</v>
      </c>
      <c r="I55" s="39">
        <v>1026000</v>
      </c>
      <c r="J55" s="24">
        <f t="shared" si="1"/>
        <v>3326000</v>
      </c>
      <c r="K55" s="24">
        <v>3326000</v>
      </c>
      <c r="L55" s="24">
        <f t="shared" si="2"/>
        <v>0</v>
      </c>
      <c r="M55" s="18">
        <f t="shared" si="3"/>
        <v>1</v>
      </c>
      <c r="N55" s="18">
        <f>K55/K57</f>
        <v>3.4675830607684135E-3</v>
      </c>
    </row>
    <row r="56" spans="1:14" outlineLevel="1" x14ac:dyDescent="0.2">
      <c r="A56" s="16" t="s">
        <v>99</v>
      </c>
      <c r="B56" s="17" t="s">
        <v>102</v>
      </c>
      <c r="C56" s="16" t="s">
        <v>103</v>
      </c>
      <c r="D56" s="35">
        <v>1600000</v>
      </c>
      <c r="E56" s="24">
        <v>1770000</v>
      </c>
      <c r="F56" s="24">
        <f t="shared" si="0"/>
        <v>170000</v>
      </c>
      <c r="G56" s="39">
        <v>400000</v>
      </c>
      <c r="H56" s="39">
        <v>550000</v>
      </c>
      <c r="I56" s="39">
        <v>420000</v>
      </c>
      <c r="J56" s="24">
        <f t="shared" si="1"/>
        <v>1370000</v>
      </c>
      <c r="K56" s="24">
        <v>1370000</v>
      </c>
      <c r="L56" s="24">
        <f t="shared" si="2"/>
        <v>0</v>
      </c>
      <c r="M56" s="18">
        <f t="shared" si="3"/>
        <v>1</v>
      </c>
      <c r="N56" s="18">
        <f>K56/K57</f>
        <v>1.4283189396430327E-3</v>
      </c>
    </row>
    <row r="57" spans="1:14" x14ac:dyDescent="0.2">
      <c r="B57" s="21"/>
      <c r="C57" s="20" t="s">
        <v>56</v>
      </c>
      <c r="D57" s="36">
        <f>D12+D20+D22+D26+D32+D37+D39+D44+D47+D51+D54</f>
        <v>1176529362</v>
      </c>
      <c r="E57" s="25">
        <v>1378929075.21</v>
      </c>
      <c r="F57" s="25">
        <f t="shared" si="0"/>
        <v>202399713.21000004</v>
      </c>
      <c r="G57" s="40">
        <v>261888446.22999999</v>
      </c>
      <c r="H57" s="40">
        <v>333137737.94</v>
      </c>
      <c r="I57" s="40">
        <v>415403185.50999999</v>
      </c>
      <c r="J57" s="25">
        <f t="shared" si="1"/>
        <v>1010429369.6799999</v>
      </c>
      <c r="K57" s="25">
        <v>959169525.77999997</v>
      </c>
      <c r="L57" s="25">
        <f t="shared" si="2"/>
        <v>51259843.899999976</v>
      </c>
      <c r="M57" s="22">
        <f>K57/J57</f>
        <v>0.94926924588877115</v>
      </c>
      <c r="N57" s="22">
        <f>K57/K57</f>
        <v>1</v>
      </c>
    </row>
    <row r="58" spans="1:14" ht="56.25" x14ac:dyDescent="0.2">
      <c r="A58" s="8"/>
      <c r="B58" s="41"/>
      <c r="C58" s="42" t="s">
        <v>125</v>
      </c>
      <c r="D58" s="43">
        <v>523120700</v>
      </c>
      <c r="E58" s="43">
        <v>567259974.00999999</v>
      </c>
      <c r="F58" s="43">
        <f t="shared" si="0"/>
        <v>44139274.00999999</v>
      </c>
      <c r="G58" s="43">
        <v>102590548.28</v>
      </c>
      <c r="H58" s="43">
        <v>166280166.19999999</v>
      </c>
      <c r="I58" s="43">
        <v>173357298.75999999</v>
      </c>
      <c r="J58" s="43">
        <f t="shared" si="1"/>
        <v>442228013.24000001</v>
      </c>
      <c r="K58" s="43">
        <v>433910103.62</v>
      </c>
      <c r="L58" s="24">
        <f t="shared" si="2"/>
        <v>8317909.6200000048</v>
      </c>
      <c r="M58" s="18">
        <f t="shared" ref="M58" si="8">K58/J58</f>
        <v>0.98119090294832634</v>
      </c>
      <c r="N58" s="18">
        <f>K58/K57</f>
        <v>0.4523810358415451</v>
      </c>
    </row>
    <row r="59" spans="1:14" x14ac:dyDescent="0.2">
      <c r="A59" s="8"/>
    </row>
    <row r="60" spans="1:14" x14ac:dyDescent="0.2">
      <c r="B60" s="9" t="s">
        <v>113</v>
      </c>
    </row>
  </sheetData>
  <mergeCells count="1">
    <mergeCell ref="B2:N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2015-10-16T02:47:57Z</cp:lastPrinted>
  <dcterms:created xsi:type="dcterms:W3CDTF">2002-03-11T10:22:12Z</dcterms:created>
  <dcterms:modified xsi:type="dcterms:W3CDTF">2015-10-20T02:44:42Z</dcterms:modified>
</cp:coreProperties>
</file>