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930" yWindow="255" windowWidth="15450" windowHeight="10320"/>
  </bookViews>
  <sheets>
    <sheet name="консолидация" sheetId="5" r:id="rId1"/>
  </sheets>
  <definedNames>
    <definedName name="_xlnm.Print_Titles" localSheetId="0">консолидация!$11:$11</definedName>
    <definedName name="_xlnm.Print_Area" localSheetId="0">консолидация!$A$1:$M$59</definedName>
  </definedNames>
  <calcPr calcId="144525"/>
</workbook>
</file>

<file path=xl/calcChain.xml><?xml version="1.0" encoding="utf-8"?>
<calcChain xmlns="http://schemas.openxmlformats.org/spreadsheetml/2006/main">
  <c r="I13" i="5" l="1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12" i="5"/>
  <c r="M51" i="5"/>
  <c r="K51" i="5"/>
  <c r="F51" i="5"/>
  <c r="L51" i="5" l="1"/>
  <c r="D15" i="5"/>
  <c r="D18" i="5"/>
  <c r="D48" i="5"/>
  <c r="D46" i="5" s="1"/>
  <c r="D12" i="5" l="1"/>
  <c r="D56" i="5" s="1"/>
  <c r="M46" i="5"/>
  <c r="M55" i="5" l="1"/>
  <c r="L56" i="5"/>
  <c r="L24" i="5"/>
  <c r="M56" i="5"/>
  <c r="M54" i="5"/>
  <c r="M53" i="5"/>
  <c r="M52" i="5"/>
  <c r="M50" i="5"/>
  <c r="M49" i="5"/>
  <c r="M48" i="5"/>
  <c r="M47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4" i="5"/>
  <c r="M13" i="5"/>
  <c r="M12" i="5"/>
  <c r="K13" i="5"/>
  <c r="L13" i="5"/>
  <c r="K14" i="5"/>
  <c r="L14" i="5"/>
  <c r="K15" i="5"/>
  <c r="L15" i="5"/>
  <c r="M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K25" i="5"/>
  <c r="L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35" i="5"/>
  <c r="L35" i="5"/>
  <c r="K36" i="5"/>
  <c r="K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K45" i="5"/>
  <c r="L45" i="5"/>
  <c r="K46" i="5"/>
  <c r="L46" i="5"/>
  <c r="K47" i="5"/>
  <c r="L47" i="5"/>
  <c r="K48" i="5"/>
  <c r="L48" i="5"/>
  <c r="K49" i="5"/>
  <c r="L49" i="5"/>
  <c r="K50" i="5"/>
  <c r="L50" i="5"/>
  <c r="K52" i="5"/>
  <c r="L52" i="5"/>
  <c r="K53" i="5"/>
  <c r="L53" i="5"/>
  <c r="K54" i="5"/>
  <c r="L54" i="5"/>
  <c r="K55" i="5"/>
  <c r="L55" i="5"/>
  <c r="K56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2" i="5"/>
  <c r="F53" i="5"/>
  <c r="F54" i="5"/>
  <c r="F55" i="5"/>
  <c r="F56" i="5"/>
  <c r="F12" i="5"/>
  <c r="L12" i="5"/>
  <c r="K12" i="5"/>
</calcChain>
</file>

<file path=xl/sharedStrings.xml><?xml version="1.0" encoding="utf-8"?>
<sst xmlns="http://schemas.openxmlformats.org/spreadsheetml/2006/main" count="154" uniqueCount="122">
  <si>
    <t>Администрация Усть-Турского сельского поселения</t>
  </si>
  <si>
    <t>(наименование органа, исполняющего бюджет)</t>
  </si>
  <si>
    <t xml:space="preserve"> на 01.04.2014 г.</t>
  </si>
  <si>
    <t>руб.</t>
  </si>
  <si>
    <t>Раздел</t>
  </si>
  <si>
    <t>КФСР</t>
  </si>
  <si>
    <t>Наименование КФСР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</si>
  <si>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</si>
  <si>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</si>
  <si>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</si>
  <si>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</si>
  <si>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</si>
  <si>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</si>
  <si>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</si>
  <si>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</si>
  <si>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</si>
  <si>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</si>
  <si>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</si>
  <si>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</t>
  </si>
  <si>
    <t>0203</t>
  </si>
  <si>
    <t>Мобилизационная и вневойсковая подготовка</t>
  </si>
  <si>
    <t>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</si>
  <si>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</si>
  <si>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</si>
  <si>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</si>
  <si>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</si>
  <si>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</t>
  </si>
  <si>
    <t>0406</t>
  </si>
  <si>
    <t>Водные ресурсы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</si>
  <si>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</si>
  <si>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</si>
  <si>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</si>
  <si>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</si>
  <si>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</si>
  <si>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</si>
  <si>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</si>
  <si>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</si>
  <si>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</si>
  <si>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</si>
  <si>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</si>
  <si>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</si>
  <si>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</si>
  <si>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</t>
  </si>
  <si>
    <t>0701</t>
  </si>
  <si>
    <t>Дошкольное образование</t>
  </si>
  <si>
    <t>08</t>
  </si>
  <si>
    <t>0801</t>
  </si>
  <si>
    <t>Культура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</si>
  <si>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</si>
  <si>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</si>
  <si>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</si>
  <si>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</si>
  <si>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</si>
  <si>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11</t>
  </si>
  <si>
    <t>1102</t>
  </si>
  <si>
    <t>Массовый спорт</t>
  </si>
  <si>
    <t>Итого</t>
  </si>
  <si>
    <t>Отклонение</t>
  </si>
  <si>
    <t>Уточненный  план 1 квартала</t>
  </si>
  <si>
    <t>% испол.</t>
  </si>
  <si>
    <t>Удел.вес в структуре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</si>
  <si>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</si>
  <si>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</si>
  <si>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</si>
  <si>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</si>
  <si>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 xml:space="preserve">0100 </t>
  </si>
  <si>
    <t>0200</t>
  </si>
  <si>
    <t>0300</t>
  </si>
  <si>
    <t>0400</t>
  </si>
  <si>
    <t>0500</t>
  </si>
  <si>
    <t>ЖИЛИЩНО-КОММУНАЛЬНОЕ ХОЗЯЙСТВО</t>
  </si>
  <si>
    <t>0700</t>
  </si>
  <si>
    <t>ОБРАЗОВАНИЕ</t>
  </si>
  <si>
    <t>СОЦИАЛЬНАЯ ПОЛИТИКА</t>
  </si>
  <si>
    <t>КУЛЬТУРА</t>
  </si>
  <si>
    <t>0800</t>
  </si>
  <si>
    <t>1000</t>
  </si>
  <si>
    <t>1100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</si>
  <si>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</si>
  <si>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</si>
  <si>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</si>
  <si>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национальной безопасности и правоохранительной деятельности</t>
  </si>
  <si>
    <t>0405</t>
  </si>
  <si>
    <t>Сельское хозяйство и рыболовство</t>
  </si>
  <si>
    <t>0408</t>
  </si>
  <si>
    <t>Транспорт</t>
  </si>
  <si>
    <t>06</t>
  </si>
  <si>
    <t>0603</t>
  </si>
  <si>
    <t>Охрана объектов растительного и животного мира и среды их обитания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</si>
  <si>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</si>
  <si>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</si>
  <si>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</si>
  <si>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</si>
  <si>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</si>
  <si>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</si>
  <si>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0804</t>
  </si>
  <si>
    <t>Другие вопросы в области культуры, кинематографии</t>
  </si>
  <si>
    <t>1004</t>
  </si>
  <si>
    <t>Охрана семьи и детства</t>
  </si>
  <si>
    <t>12</t>
  </si>
  <si>
    <t>1201</t>
  </si>
  <si>
    <t>Телевидение и радиовещание</t>
  </si>
  <si>
    <t>1202</t>
  </si>
  <si>
    <t>Периодическая печать и издательства</t>
  </si>
  <si>
    <t>КОСГУ (кроме): 251</t>
  </si>
  <si>
    <t>0600</t>
  </si>
  <si>
    <t>ОХРАНА ОКРУЖАЮЩЕЙ СРЕДЫ</t>
  </si>
  <si>
    <t>1200</t>
  </si>
  <si>
    <t>СРЕДСТВА МАССОВОЙ ИНФОРМАЦИИ</t>
  </si>
  <si>
    <t>Дата печати 14.04.2014 (16:28:46)</t>
  </si>
  <si>
    <t>Бюджет: Консолидированный</t>
  </si>
  <si>
    <t>Утвержденный годовой план на 2015 год</t>
  </si>
  <si>
    <t>Уточненный  годовой план на 2015 год</t>
  </si>
  <si>
    <t>исп. Кристель И.В., тел. 6 45 20</t>
  </si>
  <si>
    <t>Уточненный  план 1 полугодия</t>
  </si>
  <si>
    <t>Уточненный  план 2 квартала</t>
  </si>
  <si>
    <t>Исполнено за 1 полугодие</t>
  </si>
  <si>
    <t>Остаток от плана 1 полугодия</t>
  </si>
  <si>
    <t>1101</t>
  </si>
  <si>
    <t>Физическая культура</t>
  </si>
  <si>
    <r>
      <t xml:space="preserve">Исполнение расходов </t>
    </r>
    <r>
      <rPr>
        <b/>
        <u/>
        <sz val="14"/>
        <rFont val="Times New Roman"/>
        <family val="1"/>
        <charset val="204"/>
      </rPr>
      <t>консолидированного</t>
    </r>
    <r>
      <rPr>
        <b/>
        <sz val="14"/>
        <rFont val="Times New Roman"/>
        <family val="1"/>
        <charset val="204"/>
      </rPr>
      <t xml:space="preserve"> бюджета Кунгурского муниципального района за 1 полугодие 2015 года, руб.</t>
    </r>
  </si>
  <si>
    <t>ФИЗИЧЕСКАЯ КУЛЬТУРА И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</si>
</sst>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11" x14ac:knownFonts="1">
    <font>
      <sz val="10"/>
      <name val="Arial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30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2" fontId="1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165" fontId="5" fillId="2" borderId="4" xfId="0" applyNumberFormat="1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left"/>
    </xf>
    <xf numFmtId="3" fontId="7" fillId="2" borderId="2" xfId="0" applyNumberFormat="1" applyFont="1" applyFill="1" applyBorder="1" applyAlignment="1">
      <alignment horizontal="right"/>
    </xf>
    <xf numFmtId="165" fontId="7" fillId="2" borderId="2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center" wrapText="1"/>
    </xf>
  </cellXfs>
  <cellStyles count="2">
    <cellStyle name="Денежны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zoomScaleNormal="100" workbookViewId="0">
      <pane xSplit="3" ySplit="11" topLeftCell="D12" activePane="bottomRight" state="frozen"/>
      <selection activeCell="B1" sqref="B1"/>
      <selection pane="topRight" activeCell="D1" sqref="D1"/>
      <selection pane="bottomLeft" activeCell="B12" sqref="B12"/>
      <selection pane="bottomRight" activeCell="C50" sqref="C50"/>
    </sheetView>
  </sheetViews>
  <sheetFormatPr defaultRowHeight="12.75" outlineLevelRow="1" x14ac:dyDescent="0.2"/>
  <cols>
    <col min="1" max="1" width="4" style="4" hidden="1" customWidth="1"/>
    <col min="2" max="2" width="6.7109375" style="4" customWidth="1"/>
    <col min="3" max="3" width="30.7109375" style="4" customWidth="1"/>
    <col min="4" max="6" width="12.28515625" style="4" customWidth="1"/>
    <col min="7" max="8" width="12.28515625" style="4" hidden="1" customWidth="1"/>
    <col min="9" max="11" width="12.28515625" style="4" customWidth="1"/>
    <col min="12" max="13" width="8.7109375" style="4" customWidth="1"/>
    <col min="14" max="16384" width="9.140625" style="4"/>
  </cols>
  <sheetData>
    <row r="1" spans="1:13" ht="12.75" customHeight="1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38.25" customHeight="1" x14ac:dyDescent="0.3">
      <c r="A2" s="5" t="s">
        <v>1</v>
      </c>
      <c r="B2" s="29" t="s">
        <v>120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8.75" customHeigh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 hidden="1" x14ac:dyDescent="0.2">
      <c r="A4" s="6" t="s">
        <v>2</v>
      </c>
      <c r="B4" s="7"/>
      <c r="C4" s="7"/>
      <c r="D4" s="7"/>
      <c r="E4" s="8"/>
      <c r="F4" s="8"/>
      <c r="G4" s="8"/>
      <c r="H4" s="8"/>
      <c r="I4" s="7"/>
      <c r="J4" s="8"/>
      <c r="K4" s="8"/>
      <c r="L4" s="8"/>
      <c r="M4" s="8"/>
    </row>
    <row r="5" spans="1:13" hidden="1" x14ac:dyDescent="0.2">
      <c r="A5" s="3" t="s">
        <v>109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idden="1" x14ac:dyDescent="0.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 hidden="1" customHeight="1" x14ac:dyDescent="0.2">
      <c r="A7" s="9" t="s">
        <v>110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.75" hidden="1" customHeight="1" x14ac:dyDescent="0.2">
      <c r="A8" s="9" t="s">
        <v>104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idden="1" x14ac:dyDescent="0.2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x14ac:dyDescent="0.2">
      <c r="A10" s="3" t="s">
        <v>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51" x14ac:dyDescent="0.2">
      <c r="A11" s="11" t="s">
        <v>4</v>
      </c>
      <c r="B11" s="11" t="s">
        <v>5</v>
      </c>
      <c r="C11" s="11" t="s">
        <v>6</v>
      </c>
      <c r="D11" s="1" t="s">
        <v>111</v>
      </c>
      <c r="E11" s="1" t="s">
        <v>112</v>
      </c>
      <c r="F11" s="1" t="s">
        <v>57</v>
      </c>
      <c r="G11" s="1" t="s">
        <v>58</v>
      </c>
      <c r="H11" s="1" t="s">
        <v>115</v>
      </c>
      <c r="I11" s="1" t="s">
        <v>114</v>
      </c>
      <c r="J11" s="1" t="s">
        <v>116</v>
      </c>
      <c r="K11" s="1" t="s">
        <v>117</v>
      </c>
      <c r="L11" s="1" t="s">
        <v>59</v>
      </c>
      <c r="M11" s="1" t="s">
        <v>60</v>
      </c>
    </row>
    <row r="12" spans="1:13" ht="25.5" x14ac:dyDescent="0.2">
      <c r="A12" s="12" t="s">
        <v>7</v>
      </c>
      <c r="B12" s="13" t="s">
        <v>65</v>
      </c>
      <c r="C12" s="14" t="s">
        <v>61</v>
      </c>
      <c r="D12" s="15">
        <f>SUM(D13:D18)</f>
        <v>139225246</v>
      </c>
      <c r="E12" s="15">
        <v>142235952.31</v>
      </c>
      <c r="F12" s="15">
        <f>E12-D12</f>
        <v>3010706.3100000024</v>
      </c>
      <c r="G12" s="15">
        <v>38645274.469999999</v>
      </c>
      <c r="H12" s="15">
        <v>34782726.240000002</v>
      </c>
      <c r="I12" s="15">
        <f>SUM(G12:H12)</f>
        <v>73428000.710000008</v>
      </c>
      <c r="J12" s="15">
        <v>72051742.379999995</v>
      </c>
      <c r="K12" s="15">
        <f>I12-J12</f>
        <v>1376258.3300000131</v>
      </c>
      <c r="L12" s="16">
        <f>J12/I12</f>
        <v>0.98125703659785768</v>
      </c>
      <c r="M12" s="16">
        <f>J12/J56</f>
        <v>0.12402288928979942</v>
      </c>
    </row>
    <row r="13" spans="1:13" ht="45" outlineLevel="1" x14ac:dyDescent="0.2">
      <c r="A13" s="17" t="s">
        <v>7</v>
      </c>
      <c r="B13" s="18" t="s">
        <v>8</v>
      </c>
      <c r="C13" s="17" t="s">
        <v>9</v>
      </c>
      <c r="D13" s="19">
        <v>15006381</v>
      </c>
      <c r="E13" s="19">
        <v>14680129.32</v>
      </c>
      <c r="F13" s="19">
        <f t="shared" ref="F13:F56" si="0">E13-D13</f>
        <v>-326251.6799999997</v>
      </c>
      <c r="G13" s="19">
        <v>2687433.41</v>
      </c>
      <c r="H13" s="19">
        <v>3810307.43</v>
      </c>
      <c r="I13" s="19">
        <f t="shared" ref="I13:I56" si="1">SUM(G13:H13)</f>
        <v>6497740.8399999999</v>
      </c>
      <c r="J13" s="19">
        <v>6385655.1900000004</v>
      </c>
      <c r="K13" s="19">
        <f t="shared" ref="K13:K56" si="2">I13-J13</f>
        <v>112085.64999999944</v>
      </c>
      <c r="L13" s="20">
        <f t="shared" ref="L13:L55" si="3">J13/I13</f>
        <v>0.98275005840337581</v>
      </c>
      <c r="M13" s="20">
        <f>J13/J56</f>
        <v>1.0991648231008445E-2</v>
      </c>
    </row>
    <row r="14" spans="1:13" ht="56.25" outlineLevel="1" x14ac:dyDescent="0.2">
      <c r="A14" s="17" t="s">
        <v>7</v>
      </c>
      <c r="B14" s="18" t="s">
        <v>10</v>
      </c>
      <c r="C14" s="17" t="s">
        <v>11</v>
      </c>
      <c r="D14" s="19">
        <v>4168211</v>
      </c>
      <c r="E14" s="19">
        <v>4073537.85</v>
      </c>
      <c r="F14" s="19">
        <f t="shared" si="0"/>
        <v>-94673.149999999907</v>
      </c>
      <c r="G14" s="19">
        <v>849822.28</v>
      </c>
      <c r="H14" s="19">
        <v>986331.96</v>
      </c>
      <c r="I14" s="19">
        <f t="shared" si="1"/>
        <v>1836154.24</v>
      </c>
      <c r="J14" s="19">
        <v>1636112.81</v>
      </c>
      <c r="K14" s="19">
        <f t="shared" si="2"/>
        <v>200041.42999999993</v>
      </c>
      <c r="L14" s="20">
        <f t="shared" si="3"/>
        <v>0.89105412516978966</v>
      </c>
      <c r="M14" s="20">
        <f>J14/J56</f>
        <v>2.8162460920109207E-3</v>
      </c>
    </row>
    <row r="15" spans="1:13" ht="67.5" outlineLevel="1" x14ac:dyDescent="0.2">
      <c r="A15" s="17" t="s">
        <v>7</v>
      </c>
      <c r="B15" s="18" t="s">
        <v>12</v>
      </c>
      <c r="C15" s="17" t="s">
        <v>13</v>
      </c>
      <c r="D15" s="19">
        <f>63295052.61-400</f>
        <v>63294652.609999999</v>
      </c>
      <c r="E15" s="19">
        <v>64230314.18</v>
      </c>
      <c r="F15" s="19">
        <f t="shared" si="0"/>
        <v>935661.5700000003</v>
      </c>
      <c r="G15" s="19">
        <v>13455817.380000001</v>
      </c>
      <c r="H15" s="19">
        <v>16533483.810000001</v>
      </c>
      <c r="I15" s="19">
        <f t="shared" si="1"/>
        <v>29989301.190000001</v>
      </c>
      <c r="J15" s="19">
        <v>29737967.010000002</v>
      </c>
      <c r="K15" s="19">
        <f t="shared" si="2"/>
        <v>251334.1799999997</v>
      </c>
      <c r="L15" s="20">
        <f t="shared" si="3"/>
        <v>0.99161920518228652</v>
      </c>
      <c r="M15" s="20">
        <f>J15/J56</f>
        <v>5.1188055532834675E-2</v>
      </c>
    </row>
    <row r="16" spans="1:13" ht="45" outlineLevel="1" x14ac:dyDescent="0.2">
      <c r="A16" s="17" t="s">
        <v>7</v>
      </c>
      <c r="B16" s="18" t="s">
        <v>78</v>
      </c>
      <c r="C16" s="17" t="s">
        <v>79</v>
      </c>
      <c r="D16" s="19">
        <v>14284406</v>
      </c>
      <c r="E16" s="19">
        <v>14512490.5</v>
      </c>
      <c r="F16" s="19">
        <f t="shared" si="0"/>
        <v>228084.5</v>
      </c>
      <c r="G16" s="19">
        <v>3268397</v>
      </c>
      <c r="H16" s="19">
        <v>3662730.9</v>
      </c>
      <c r="I16" s="19">
        <f t="shared" si="1"/>
        <v>6931127.9000000004</v>
      </c>
      <c r="J16" s="19">
        <v>6758072.8700000001</v>
      </c>
      <c r="K16" s="19">
        <f t="shared" si="2"/>
        <v>173055.03000000026</v>
      </c>
      <c r="L16" s="20">
        <f t="shared" si="3"/>
        <v>0.97503219786205353</v>
      </c>
      <c r="M16" s="20">
        <f>J16/J56</f>
        <v>1.1632691947239584E-2</v>
      </c>
    </row>
    <row r="17" spans="1:13" outlineLevel="1" x14ac:dyDescent="0.2">
      <c r="A17" s="17" t="s">
        <v>7</v>
      </c>
      <c r="B17" s="18" t="s">
        <v>14</v>
      </c>
      <c r="C17" s="17" t="s">
        <v>15</v>
      </c>
      <c r="D17" s="19">
        <v>2023071</v>
      </c>
      <c r="E17" s="19">
        <v>1963724</v>
      </c>
      <c r="F17" s="19">
        <f t="shared" si="0"/>
        <v>-59347</v>
      </c>
      <c r="G17" s="19">
        <v>3750</v>
      </c>
      <c r="H17" s="19">
        <v>10103</v>
      </c>
      <c r="I17" s="19">
        <f t="shared" si="1"/>
        <v>13853</v>
      </c>
      <c r="J17" s="19">
        <v>0</v>
      </c>
      <c r="K17" s="19">
        <f t="shared" si="2"/>
        <v>13853</v>
      </c>
      <c r="L17" s="20">
        <f t="shared" si="3"/>
        <v>0</v>
      </c>
      <c r="M17" s="20">
        <f>J17/J56</f>
        <v>0</v>
      </c>
    </row>
    <row r="18" spans="1:13" outlineLevel="1" x14ac:dyDescent="0.2">
      <c r="A18" s="17" t="s">
        <v>7</v>
      </c>
      <c r="B18" s="18" t="s">
        <v>16</v>
      </c>
      <c r="C18" s="17" t="s">
        <v>17</v>
      </c>
      <c r="D18" s="19">
        <f>40525400.39-76876</f>
        <v>40448524.390000001</v>
      </c>
      <c r="E18" s="19">
        <v>42775756.460000001</v>
      </c>
      <c r="F18" s="19">
        <f t="shared" si="0"/>
        <v>2327232.0700000003</v>
      </c>
      <c r="G18" s="19">
        <v>18380054.399999999</v>
      </c>
      <c r="H18" s="19">
        <v>9779769.1400000006</v>
      </c>
      <c r="I18" s="19">
        <f t="shared" si="1"/>
        <v>28159823.539999999</v>
      </c>
      <c r="J18" s="19">
        <v>27533934.5</v>
      </c>
      <c r="K18" s="19">
        <f t="shared" si="2"/>
        <v>625889.03999999911</v>
      </c>
      <c r="L18" s="20">
        <f t="shared" si="3"/>
        <v>0.97777368742702009</v>
      </c>
      <c r="M18" s="20">
        <f>J18/J56</f>
        <v>4.7394247486705801E-2</v>
      </c>
    </row>
    <row r="19" spans="1:13" x14ac:dyDescent="0.2">
      <c r="A19" s="12" t="s">
        <v>18</v>
      </c>
      <c r="B19" s="13" t="s">
        <v>66</v>
      </c>
      <c r="C19" s="21" t="s">
        <v>62</v>
      </c>
      <c r="D19" s="15">
        <v>2951400</v>
      </c>
      <c r="E19" s="15">
        <v>2659000</v>
      </c>
      <c r="F19" s="15">
        <f t="shared" si="0"/>
        <v>-292400</v>
      </c>
      <c r="G19" s="15">
        <v>737850</v>
      </c>
      <c r="H19" s="15">
        <v>737850</v>
      </c>
      <c r="I19" s="15">
        <f t="shared" si="1"/>
        <v>1475700</v>
      </c>
      <c r="J19" s="15">
        <v>1097821.07</v>
      </c>
      <c r="K19" s="15">
        <f t="shared" si="2"/>
        <v>377878.92999999993</v>
      </c>
      <c r="L19" s="16">
        <f t="shared" si="3"/>
        <v>0.74393241851324798</v>
      </c>
      <c r="M19" s="16">
        <f>J19/J56</f>
        <v>1.8896828380157648E-3</v>
      </c>
    </row>
    <row r="20" spans="1:13" ht="22.5" outlineLevel="1" x14ac:dyDescent="0.2">
      <c r="A20" s="17" t="s">
        <v>18</v>
      </c>
      <c r="B20" s="18" t="s">
        <v>19</v>
      </c>
      <c r="C20" s="17" t="s">
        <v>20</v>
      </c>
      <c r="D20" s="19">
        <v>2951400</v>
      </c>
      <c r="E20" s="19">
        <v>2659000</v>
      </c>
      <c r="F20" s="19">
        <f t="shared" si="0"/>
        <v>-292400</v>
      </c>
      <c r="G20" s="19">
        <v>737850</v>
      </c>
      <c r="H20" s="19">
        <v>737850</v>
      </c>
      <c r="I20" s="19">
        <f t="shared" si="1"/>
        <v>1475700</v>
      </c>
      <c r="J20" s="19">
        <v>1097821.07</v>
      </c>
      <c r="K20" s="19">
        <f t="shared" si="2"/>
        <v>377878.92999999993</v>
      </c>
      <c r="L20" s="20">
        <f t="shared" si="3"/>
        <v>0.74393241851324798</v>
      </c>
      <c r="M20" s="20">
        <f>J20/J56</f>
        <v>1.8896828380157648E-3</v>
      </c>
    </row>
    <row r="21" spans="1:13" ht="51" x14ac:dyDescent="0.2">
      <c r="A21" s="12" t="s">
        <v>21</v>
      </c>
      <c r="B21" s="13" t="s">
        <v>67</v>
      </c>
      <c r="C21" s="14" t="s">
        <v>63</v>
      </c>
      <c r="D21" s="15">
        <v>11015315</v>
      </c>
      <c r="E21" s="15">
        <v>11686407.07</v>
      </c>
      <c r="F21" s="15">
        <f t="shared" si="0"/>
        <v>671092.0700000003</v>
      </c>
      <c r="G21" s="15">
        <v>2130672.2799999998</v>
      </c>
      <c r="H21" s="15">
        <v>2444414.13</v>
      </c>
      <c r="I21" s="15">
        <f t="shared" si="1"/>
        <v>4575086.41</v>
      </c>
      <c r="J21" s="15">
        <v>4372822.47</v>
      </c>
      <c r="K21" s="15">
        <f t="shared" si="2"/>
        <v>202263.94000000041</v>
      </c>
      <c r="L21" s="16">
        <f t="shared" si="3"/>
        <v>0.95579013774299393</v>
      </c>
      <c r="M21" s="16">
        <f>J21/J56</f>
        <v>7.52695298082474E-3</v>
      </c>
    </row>
    <row r="22" spans="1:13" ht="45" outlineLevel="1" x14ac:dyDescent="0.2">
      <c r="A22" s="17" t="s">
        <v>21</v>
      </c>
      <c r="B22" s="18" t="s">
        <v>22</v>
      </c>
      <c r="C22" s="17" t="s">
        <v>23</v>
      </c>
      <c r="D22" s="19">
        <v>5066597</v>
      </c>
      <c r="E22" s="19">
        <v>4894517</v>
      </c>
      <c r="F22" s="19">
        <f t="shared" si="0"/>
        <v>-172080</v>
      </c>
      <c r="G22" s="19">
        <v>1210411.6100000001</v>
      </c>
      <c r="H22" s="19">
        <v>1226404.3700000001</v>
      </c>
      <c r="I22" s="19">
        <f t="shared" si="1"/>
        <v>2436815.9800000004</v>
      </c>
      <c r="J22" s="19">
        <v>2282486.7200000002</v>
      </c>
      <c r="K22" s="19">
        <f t="shared" si="2"/>
        <v>154329.26000000024</v>
      </c>
      <c r="L22" s="20">
        <f t="shared" si="3"/>
        <v>0.93666765924606243</v>
      </c>
      <c r="M22" s="20">
        <f>J22/J56</f>
        <v>3.9288515229379721E-3</v>
      </c>
    </row>
    <row r="23" spans="1:13" outlineLevel="1" x14ac:dyDescent="0.2">
      <c r="A23" s="17" t="s">
        <v>21</v>
      </c>
      <c r="B23" s="18" t="s">
        <v>24</v>
      </c>
      <c r="C23" s="17" t="s">
        <v>25</v>
      </c>
      <c r="D23" s="19">
        <v>5678718</v>
      </c>
      <c r="E23" s="19">
        <v>6663286.0700000003</v>
      </c>
      <c r="F23" s="19">
        <f t="shared" si="0"/>
        <v>984568.0700000003</v>
      </c>
      <c r="G23" s="19">
        <v>905260.67</v>
      </c>
      <c r="H23" s="19">
        <v>1168009.76</v>
      </c>
      <c r="I23" s="19">
        <f t="shared" si="1"/>
        <v>2073270.4300000002</v>
      </c>
      <c r="J23" s="19">
        <v>2042835.75</v>
      </c>
      <c r="K23" s="19">
        <f t="shared" si="2"/>
        <v>30434.680000000168</v>
      </c>
      <c r="L23" s="20">
        <f t="shared" si="3"/>
        <v>0.9853204485244117</v>
      </c>
      <c r="M23" s="20">
        <f>J23/J56</f>
        <v>3.5163395594694342E-3</v>
      </c>
    </row>
    <row r="24" spans="1:13" ht="33.75" outlineLevel="1" x14ac:dyDescent="0.2">
      <c r="A24" s="17" t="s">
        <v>21</v>
      </c>
      <c r="B24" s="18" t="s">
        <v>80</v>
      </c>
      <c r="C24" s="17" t="s">
        <v>81</v>
      </c>
      <c r="D24" s="19">
        <v>270000</v>
      </c>
      <c r="E24" s="19">
        <v>128604</v>
      </c>
      <c r="F24" s="19">
        <f t="shared" si="0"/>
        <v>-141396</v>
      </c>
      <c r="G24" s="19">
        <v>15000</v>
      </c>
      <c r="H24" s="19">
        <v>50000</v>
      </c>
      <c r="I24" s="19">
        <f t="shared" si="1"/>
        <v>65000</v>
      </c>
      <c r="J24" s="19">
        <v>47500</v>
      </c>
      <c r="K24" s="19">
        <f t="shared" si="2"/>
        <v>17500</v>
      </c>
      <c r="L24" s="20">
        <f t="shared" si="3"/>
        <v>0.73076923076923073</v>
      </c>
      <c r="M24" s="20">
        <f>J24/J56</f>
        <v>8.1761898417333914E-5</v>
      </c>
    </row>
    <row r="25" spans="1:13" x14ac:dyDescent="0.2">
      <c r="A25" s="12" t="s">
        <v>26</v>
      </c>
      <c r="B25" s="22" t="s">
        <v>68</v>
      </c>
      <c r="C25" s="14" t="s">
        <v>64</v>
      </c>
      <c r="D25" s="15">
        <v>137459222</v>
      </c>
      <c r="E25" s="15">
        <v>164068989.34</v>
      </c>
      <c r="F25" s="15">
        <f t="shared" si="0"/>
        <v>26609767.340000004</v>
      </c>
      <c r="G25" s="15">
        <v>23433060.370000001</v>
      </c>
      <c r="H25" s="15">
        <v>25419560.07</v>
      </c>
      <c r="I25" s="15">
        <f t="shared" si="1"/>
        <v>48852620.439999998</v>
      </c>
      <c r="J25" s="15">
        <v>48607516.880000003</v>
      </c>
      <c r="K25" s="15">
        <f t="shared" si="2"/>
        <v>245103.55999999493</v>
      </c>
      <c r="L25" s="16">
        <f t="shared" si="3"/>
        <v>0.99498279605490092</v>
      </c>
      <c r="M25" s="16">
        <f>J25/J56</f>
        <v>8.3668270683397966E-2</v>
      </c>
    </row>
    <row r="26" spans="1:13" outlineLevel="1" x14ac:dyDescent="0.2">
      <c r="A26" s="17" t="s">
        <v>26</v>
      </c>
      <c r="B26" s="18" t="s">
        <v>82</v>
      </c>
      <c r="C26" s="17" t="s">
        <v>83</v>
      </c>
      <c r="D26" s="19">
        <v>13917988</v>
      </c>
      <c r="E26" s="19">
        <v>24863727</v>
      </c>
      <c r="F26" s="19">
        <f t="shared" si="0"/>
        <v>10945739</v>
      </c>
      <c r="G26" s="19">
        <v>1248575.69</v>
      </c>
      <c r="H26" s="19">
        <v>3321437.66</v>
      </c>
      <c r="I26" s="19">
        <f t="shared" si="1"/>
        <v>4570013.3499999996</v>
      </c>
      <c r="J26" s="19">
        <v>4569954.6900000004</v>
      </c>
      <c r="K26" s="19">
        <f t="shared" si="2"/>
        <v>58.659999999217689</v>
      </c>
      <c r="L26" s="20">
        <f t="shared" si="3"/>
        <v>0.99998716415128208</v>
      </c>
      <c r="M26" s="20">
        <f>J26/J56</f>
        <v>7.8662772870652358E-3</v>
      </c>
    </row>
    <row r="27" spans="1:13" outlineLevel="1" x14ac:dyDescent="0.2">
      <c r="A27" s="17" t="s">
        <v>26</v>
      </c>
      <c r="B27" s="18" t="s">
        <v>27</v>
      </c>
      <c r="C27" s="17" t="s">
        <v>28</v>
      </c>
      <c r="D27" s="19">
        <v>70763</v>
      </c>
      <c r="E27" s="19">
        <v>93305</v>
      </c>
      <c r="F27" s="19">
        <f t="shared" si="0"/>
        <v>22542</v>
      </c>
      <c r="G27" s="19">
        <v>14231</v>
      </c>
      <c r="H27" s="19">
        <v>47193</v>
      </c>
      <c r="I27" s="19">
        <f t="shared" si="1"/>
        <v>61424</v>
      </c>
      <c r="J27" s="19">
        <v>61422</v>
      </c>
      <c r="K27" s="19">
        <f t="shared" si="2"/>
        <v>2</v>
      </c>
      <c r="L27" s="20">
        <f t="shared" si="3"/>
        <v>0.99996743943735344</v>
      </c>
      <c r="M27" s="20">
        <f>J27/J56</f>
        <v>1.0572588051767334E-4</v>
      </c>
    </row>
    <row r="28" spans="1:13" outlineLevel="1" x14ac:dyDescent="0.2">
      <c r="A28" s="17" t="s">
        <v>26</v>
      </c>
      <c r="B28" s="18" t="s">
        <v>84</v>
      </c>
      <c r="C28" s="17" t="s">
        <v>85</v>
      </c>
      <c r="D28" s="19">
        <v>7800000</v>
      </c>
      <c r="E28" s="19">
        <v>11666279.279999999</v>
      </c>
      <c r="F28" s="19">
        <f t="shared" si="0"/>
        <v>3866279.2799999993</v>
      </c>
      <c r="G28" s="19">
        <v>3246679.28</v>
      </c>
      <c r="H28" s="19">
        <v>1565100</v>
      </c>
      <c r="I28" s="19">
        <f t="shared" si="1"/>
        <v>4811779.2799999993</v>
      </c>
      <c r="J28" s="19">
        <v>4811779.28</v>
      </c>
      <c r="K28" s="19">
        <f t="shared" si="2"/>
        <v>0</v>
      </c>
      <c r="L28" s="20">
        <f t="shared" si="3"/>
        <v>1.0000000000000002</v>
      </c>
      <c r="M28" s="20">
        <f>J28/J56</f>
        <v>8.2825307094314127E-3</v>
      </c>
    </row>
    <row r="29" spans="1:13" outlineLevel="1" x14ac:dyDescent="0.2">
      <c r="A29" s="17" t="s">
        <v>26</v>
      </c>
      <c r="B29" s="18" t="s">
        <v>29</v>
      </c>
      <c r="C29" s="17" t="s">
        <v>30</v>
      </c>
      <c r="D29" s="19">
        <v>112729819</v>
      </c>
      <c r="E29" s="19">
        <v>123803713.56999999</v>
      </c>
      <c r="F29" s="19">
        <f t="shared" si="0"/>
        <v>11073894.569999993</v>
      </c>
      <c r="G29" s="19">
        <v>18842922.399999999</v>
      </c>
      <c r="H29" s="19">
        <v>19514080.219999999</v>
      </c>
      <c r="I29" s="19">
        <f t="shared" si="1"/>
        <v>38357002.619999997</v>
      </c>
      <c r="J29" s="19">
        <v>38124917.799999997</v>
      </c>
      <c r="K29" s="19">
        <f t="shared" si="2"/>
        <v>232084.8200000003</v>
      </c>
      <c r="L29" s="20">
        <f t="shared" si="3"/>
        <v>0.99394934942390445</v>
      </c>
      <c r="M29" s="20">
        <f>J29/J56</f>
        <v>6.5624540133322209E-2</v>
      </c>
    </row>
    <row r="30" spans="1:13" ht="22.5" outlineLevel="1" x14ac:dyDescent="0.2">
      <c r="A30" s="17" t="s">
        <v>26</v>
      </c>
      <c r="B30" s="18" t="s">
        <v>31</v>
      </c>
      <c r="C30" s="17" t="s">
        <v>32</v>
      </c>
      <c r="D30" s="19">
        <v>2940652</v>
      </c>
      <c r="E30" s="19">
        <v>3641964.49</v>
      </c>
      <c r="F30" s="19">
        <f t="shared" si="0"/>
        <v>701312.49000000022</v>
      </c>
      <c r="G30" s="19">
        <v>80652</v>
      </c>
      <c r="H30" s="19">
        <v>971749.19</v>
      </c>
      <c r="I30" s="19">
        <f t="shared" si="1"/>
        <v>1052401.19</v>
      </c>
      <c r="J30" s="19">
        <v>1039443.11</v>
      </c>
      <c r="K30" s="19">
        <f t="shared" si="2"/>
        <v>12958.079999999958</v>
      </c>
      <c r="L30" s="20">
        <f t="shared" si="3"/>
        <v>0.98768712908809997</v>
      </c>
      <c r="M30" s="20">
        <f>J30/J56</f>
        <v>1.7891966730614239E-3</v>
      </c>
    </row>
    <row r="31" spans="1:13" ht="25.5" x14ac:dyDescent="0.2">
      <c r="A31" s="12" t="s">
        <v>33</v>
      </c>
      <c r="B31" s="22" t="s">
        <v>69</v>
      </c>
      <c r="C31" s="14" t="s">
        <v>70</v>
      </c>
      <c r="D31" s="15">
        <v>98568796.599999994</v>
      </c>
      <c r="E31" s="15">
        <v>110500016.97</v>
      </c>
      <c r="F31" s="15">
        <f t="shared" si="0"/>
        <v>11931220.370000005</v>
      </c>
      <c r="G31" s="15">
        <v>12313223.16</v>
      </c>
      <c r="H31" s="15">
        <v>11519198.109999999</v>
      </c>
      <c r="I31" s="15">
        <f t="shared" si="1"/>
        <v>23832421.27</v>
      </c>
      <c r="J31" s="15">
        <v>23471326.050000001</v>
      </c>
      <c r="K31" s="15">
        <f t="shared" si="2"/>
        <v>361095.21999999881</v>
      </c>
      <c r="L31" s="16">
        <f t="shared" si="3"/>
        <v>0.98484857178760343</v>
      </c>
      <c r="M31" s="16">
        <f>J31/J56</f>
        <v>4.0401266867794175E-2</v>
      </c>
    </row>
    <row r="32" spans="1:13" outlineLevel="1" x14ac:dyDescent="0.2">
      <c r="A32" s="17" t="s">
        <v>33</v>
      </c>
      <c r="B32" s="18" t="s">
        <v>34</v>
      </c>
      <c r="C32" s="17" t="s">
        <v>35</v>
      </c>
      <c r="D32" s="19">
        <v>3898532</v>
      </c>
      <c r="E32" s="19">
        <v>5119124.3899999997</v>
      </c>
      <c r="F32" s="19">
        <f t="shared" si="0"/>
        <v>1220592.3899999997</v>
      </c>
      <c r="G32" s="19">
        <v>185734.36</v>
      </c>
      <c r="H32" s="19">
        <v>1255144.46</v>
      </c>
      <c r="I32" s="19">
        <f t="shared" si="1"/>
        <v>1440878.8199999998</v>
      </c>
      <c r="J32" s="19">
        <v>1439989.2</v>
      </c>
      <c r="K32" s="19">
        <f t="shared" si="2"/>
        <v>889.61999999987893</v>
      </c>
      <c r="L32" s="20">
        <f t="shared" si="3"/>
        <v>0.99938258513647948</v>
      </c>
      <c r="M32" s="20">
        <f>J32/J56</f>
        <v>2.4786579093149038E-3</v>
      </c>
    </row>
    <row r="33" spans="1:13" outlineLevel="1" x14ac:dyDescent="0.2">
      <c r="A33" s="17" t="s">
        <v>33</v>
      </c>
      <c r="B33" s="18" t="s">
        <v>36</v>
      </c>
      <c r="C33" s="17" t="s">
        <v>37</v>
      </c>
      <c r="D33" s="19">
        <v>71970560</v>
      </c>
      <c r="E33" s="19">
        <v>81252420.640000001</v>
      </c>
      <c r="F33" s="19">
        <f t="shared" si="0"/>
        <v>9281860.6400000006</v>
      </c>
      <c r="G33" s="19">
        <v>6548206.1799999997</v>
      </c>
      <c r="H33" s="19">
        <v>4306266.5</v>
      </c>
      <c r="I33" s="19">
        <f t="shared" si="1"/>
        <v>10854472.68</v>
      </c>
      <c r="J33" s="19">
        <v>10655186.560000001</v>
      </c>
      <c r="K33" s="19">
        <f t="shared" si="2"/>
        <v>199286.11999999918</v>
      </c>
      <c r="L33" s="20">
        <f t="shared" si="3"/>
        <v>0.98164018410887932</v>
      </c>
      <c r="M33" s="20">
        <f>J33/J56</f>
        <v>1.8340805918662349E-2</v>
      </c>
    </row>
    <row r="34" spans="1:13" outlineLevel="1" x14ac:dyDescent="0.2">
      <c r="A34" s="17" t="s">
        <v>33</v>
      </c>
      <c r="B34" s="18" t="s">
        <v>38</v>
      </c>
      <c r="C34" s="17" t="s">
        <v>39</v>
      </c>
      <c r="D34" s="19">
        <v>17416587.600000001</v>
      </c>
      <c r="E34" s="19">
        <v>18831546.940000001</v>
      </c>
      <c r="F34" s="19">
        <f t="shared" si="0"/>
        <v>1414959.3399999999</v>
      </c>
      <c r="G34" s="19">
        <v>4437970.62</v>
      </c>
      <c r="H34" s="19">
        <v>4589470.68</v>
      </c>
      <c r="I34" s="19">
        <f t="shared" si="1"/>
        <v>9027441.3000000007</v>
      </c>
      <c r="J34" s="19">
        <v>8901221.8000000007</v>
      </c>
      <c r="K34" s="19">
        <f t="shared" si="2"/>
        <v>126219.5</v>
      </c>
      <c r="L34" s="20">
        <f t="shared" si="3"/>
        <v>0.98601824195744148</v>
      </c>
      <c r="M34" s="20">
        <f>J34/J56</f>
        <v>1.5321700896879118E-2</v>
      </c>
    </row>
    <row r="35" spans="1:13" ht="22.5" outlineLevel="1" x14ac:dyDescent="0.2">
      <c r="A35" s="17" t="s">
        <v>33</v>
      </c>
      <c r="B35" s="18" t="s">
        <v>40</v>
      </c>
      <c r="C35" s="17" t="s">
        <v>41</v>
      </c>
      <c r="D35" s="19">
        <v>5283117</v>
      </c>
      <c r="E35" s="19">
        <v>5296925</v>
      </c>
      <c r="F35" s="19">
        <f t="shared" si="0"/>
        <v>13808</v>
      </c>
      <c r="G35" s="19">
        <v>1141312</v>
      </c>
      <c r="H35" s="19">
        <v>1368316.47</v>
      </c>
      <c r="I35" s="19">
        <f t="shared" si="1"/>
        <v>2509628.4699999997</v>
      </c>
      <c r="J35" s="19">
        <v>2474928.4900000002</v>
      </c>
      <c r="K35" s="19">
        <f t="shared" si="2"/>
        <v>34699.979999999516</v>
      </c>
      <c r="L35" s="20">
        <f t="shared" si="3"/>
        <v>0.98617326013997619</v>
      </c>
      <c r="M35" s="20">
        <f>J35/J56</f>
        <v>4.2601021429378022E-3</v>
      </c>
    </row>
    <row r="36" spans="1:13" x14ac:dyDescent="0.2">
      <c r="A36" s="12" t="s">
        <v>86</v>
      </c>
      <c r="B36" s="22" t="s">
        <v>105</v>
      </c>
      <c r="C36" s="23" t="s">
        <v>106</v>
      </c>
      <c r="D36" s="15">
        <v>125400</v>
      </c>
      <c r="E36" s="15">
        <v>125400</v>
      </c>
      <c r="F36" s="15">
        <f t="shared" si="0"/>
        <v>0</v>
      </c>
      <c r="G36" s="15">
        <v>0</v>
      </c>
      <c r="H36" s="15">
        <v>0</v>
      </c>
      <c r="I36" s="15">
        <f t="shared" si="1"/>
        <v>0</v>
      </c>
      <c r="J36" s="15">
        <v>0</v>
      </c>
      <c r="K36" s="15">
        <f t="shared" si="2"/>
        <v>0</v>
      </c>
      <c r="L36" s="16"/>
      <c r="M36" s="16">
        <f>J36/J56</f>
        <v>0</v>
      </c>
    </row>
    <row r="37" spans="1:13" ht="22.5" outlineLevel="1" x14ac:dyDescent="0.2">
      <c r="A37" s="17" t="s">
        <v>86</v>
      </c>
      <c r="B37" s="18" t="s">
        <v>87</v>
      </c>
      <c r="C37" s="17" t="s">
        <v>88</v>
      </c>
      <c r="D37" s="19">
        <v>125400</v>
      </c>
      <c r="E37" s="19">
        <v>125400</v>
      </c>
      <c r="F37" s="19">
        <f t="shared" si="0"/>
        <v>0</v>
      </c>
      <c r="G37" s="19">
        <v>0</v>
      </c>
      <c r="H37" s="19">
        <v>0</v>
      </c>
      <c r="I37" s="19">
        <f t="shared" si="1"/>
        <v>0</v>
      </c>
      <c r="J37" s="19">
        <v>0</v>
      </c>
      <c r="K37" s="19">
        <f t="shared" si="2"/>
        <v>0</v>
      </c>
      <c r="L37" s="20"/>
      <c r="M37" s="20">
        <f>J37/J56</f>
        <v>0</v>
      </c>
    </row>
    <row r="38" spans="1:13" x14ac:dyDescent="0.2">
      <c r="A38" s="12" t="s">
        <v>42</v>
      </c>
      <c r="B38" s="22" t="s">
        <v>71</v>
      </c>
      <c r="C38" s="14" t="s">
        <v>72</v>
      </c>
      <c r="D38" s="15">
        <v>614153388</v>
      </c>
      <c r="E38" s="15">
        <v>732855096.01999998</v>
      </c>
      <c r="F38" s="15">
        <f t="shared" si="0"/>
        <v>118701708.01999998</v>
      </c>
      <c r="G38" s="15">
        <v>140180246.31999999</v>
      </c>
      <c r="H38" s="15">
        <v>201850429.97</v>
      </c>
      <c r="I38" s="15">
        <f t="shared" si="1"/>
        <v>342030676.28999996</v>
      </c>
      <c r="J38" s="15">
        <v>336383146.54000002</v>
      </c>
      <c r="K38" s="15">
        <f t="shared" si="2"/>
        <v>5647529.7499999404</v>
      </c>
      <c r="L38" s="16">
        <f t="shared" si="3"/>
        <v>0.98348823616858405</v>
      </c>
      <c r="M38" s="16">
        <f>J38/J56</f>
        <v>0.57901736119382374</v>
      </c>
    </row>
    <row r="39" spans="1:13" outlineLevel="1" x14ac:dyDescent="0.2">
      <c r="A39" s="17" t="s">
        <v>42</v>
      </c>
      <c r="B39" s="18" t="s">
        <v>43</v>
      </c>
      <c r="C39" s="17" t="s">
        <v>44</v>
      </c>
      <c r="D39" s="19">
        <v>118583641</v>
      </c>
      <c r="E39" s="19">
        <v>199063123.09999999</v>
      </c>
      <c r="F39" s="19">
        <f t="shared" si="0"/>
        <v>80479482.099999994</v>
      </c>
      <c r="G39" s="19">
        <v>26369271.75</v>
      </c>
      <c r="H39" s="19">
        <v>40184363.630000003</v>
      </c>
      <c r="I39" s="19">
        <f t="shared" si="1"/>
        <v>66553635.380000003</v>
      </c>
      <c r="J39" s="19">
        <v>64898281.380000003</v>
      </c>
      <c r="K39" s="19">
        <f t="shared" si="2"/>
        <v>1655354</v>
      </c>
      <c r="L39" s="20">
        <f t="shared" si="3"/>
        <v>0.97512751947285137</v>
      </c>
      <c r="M39" s="20">
        <f>J39/J56</f>
        <v>0.1117096145189708</v>
      </c>
    </row>
    <row r="40" spans="1:13" outlineLevel="1" x14ac:dyDescent="0.2">
      <c r="A40" s="17" t="s">
        <v>42</v>
      </c>
      <c r="B40" s="18" t="s">
        <v>89</v>
      </c>
      <c r="C40" s="17" t="s">
        <v>90</v>
      </c>
      <c r="D40" s="19">
        <v>469671219</v>
      </c>
      <c r="E40" s="19">
        <v>508900618.63</v>
      </c>
      <c r="F40" s="19">
        <f t="shared" si="0"/>
        <v>39229399.629999995</v>
      </c>
      <c r="G40" s="19">
        <v>110631705.48</v>
      </c>
      <c r="H40" s="19">
        <v>147530015.91</v>
      </c>
      <c r="I40" s="19">
        <f t="shared" si="1"/>
        <v>258161721.38999999</v>
      </c>
      <c r="J40" s="19">
        <v>256886346.25</v>
      </c>
      <c r="K40" s="19">
        <f t="shared" si="2"/>
        <v>1275375.1399999857</v>
      </c>
      <c r="L40" s="20">
        <f t="shared" si="3"/>
        <v>0.99505978216625968</v>
      </c>
      <c r="M40" s="20">
        <f>J40/J56</f>
        <v>0.44217927046089611</v>
      </c>
    </row>
    <row r="41" spans="1:13" ht="22.5" outlineLevel="1" x14ac:dyDescent="0.2">
      <c r="A41" s="17" t="s">
        <v>42</v>
      </c>
      <c r="B41" s="18" t="s">
        <v>91</v>
      </c>
      <c r="C41" s="17" t="s">
        <v>92</v>
      </c>
      <c r="D41" s="19">
        <v>12488926</v>
      </c>
      <c r="E41" s="19">
        <v>11264938.15</v>
      </c>
      <c r="F41" s="19">
        <f t="shared" si="0"/>
        <v>-1223987.8499999996</v>
      </c>
      <c r="G41" s="19">
        <v>104500</v>
      </c>
      <c r="H41" s="19">
        <v>10235309.640000001</v>
      </c>
      <c r="I41" s="19">
        <f t="shared" si="1"/>
        <v>10339809.640000001</v>
      </c>
      <c r="J41" s="19">
        <v>7690252.04</v>
      </c>
      <c r="K41" s="19">
        <f t="shared" si="2"/>
        <v>2649557.6000000006</v>
      </c>
      <c r="L41" s="20">
        <f t="shared" si="3"/>
        <v>0.74375180083102566</v>
      </c>
      <c r="M41" s="20">
        <f>J41/J56</f>
        <v>1.3237254865224734E-2</v>
      </c>
    </row>
    <row r="42" spans="1:13" outlineLevel="1" x14ac:dyDescent="0.2">
      <c r="A42" s="17" t="s">
        <v>42</v>
      </c>
      <c r="B42" s="18" t="s">
        <v>93</v>
      </c>
      <c r="C42" s="17" t="s">
        <v>94</v>
      </c>
      <c r="D42" s="19">
        <v>13409602</v>
      </c>
      <c r="E42" s="19">
        <v>13626416.140000001</v>
      </c>
      <c r="F42" s="19">
        <f t="shared" si="0"/>
        <v>216814.1400000006</v>
      </c>
      <c r="G42" s="19">
        <v>3074769.09</v>
      </c>
      <c r="H42" s="19">
        <v>3900740.79</v>
      </c>
      <c r="I42" s="19">
        <f t="shared" si="1"/>
        <v>6975509.8799999999</v>
      </c>
      <c r="J42" s="19">
        <v>6908266.8700000001</v>
      </c>
      <c r="K42" s="19">
        <f t="shared" si="2"/>
        <v>67243.009999999776</v>
      </c>
      <c r="L42" s="20">
        <f t="shared" si="3"/>
        <v>0.99036012977448473</v>
      </c>
      <c r="M42" s="20">
        <f>J42/J56</f>
        <v>1.189122134873207E-2</v>
      </c>
    </row>
    <row r="43" spans="1:13" x14ac:dyDescent="0.2">
      <c r="A43" s="12" t="s">
        <v>45</v>
      </c>
      <c r="B43" s="22" t="s">
        <v>75</v>
      </c>
      <c r="C43" s="14" t="s">
        <v>74</v>
      </c>
      <c r="D43" s="15">
        <v>93647659</v>
      </c>
      <c r="E43" s="15">
        <v>106164184.09</v>
      </c>
      <c r="F43" s="15">
        <f t="shared" si="0"/>
        <v>12516525.090000004</v>
      </c>
      <c r="G43" s="15">
        <v>24619121.949999999</v>
      </c>
      <c r="H43" s="15">
        <v>26769525.59</v>
      </c>
      <c r="I43" s="15">
        <f t="shared" si="1"/>
        <v>51388647.539999999</v>
      </c>
      <c r="J43" s="15">
        <v>49263947.659999996</v>
      </c>
      <c r="K43" s="15">
        <f t="shared" si="2"/>
        <v>2124699.8800000027</v>
      </c>
      <c r="L43" s="16">
        <f t="shared" si="3"/>
        <v>0.95865429464073415</v>
      </c>
      <c r="M43" s="16">
        <f>J43/J56</f>
        <v>8.4798187036079456E-2</v>
      </c>
    </row>
    <row r="44" spans="1:13" outlineLevel="1" x14ac:dyDescent="0.2">
      <c r="A44" s="17" t="s">
        <v>45</v>
      </c>
      <c r="B44" s="18" t="s">
        <v>46</v>
      </c>
      <c r="C44" s="17" t="s">
        <v>47</v>
      </c>
      <c r="D44" s="19">
        <v>85354798</v>
      </c>
      <c r="E44" s="19">
        <v>98008891.090000004</v>
      </c>
      <c r="F44" s="19">
        <f t="shared" si="0"/>
        <v>12654093.090000004</v>
      </c>
      <c r="G44" s="19">
        <v>22593413.739999998</v>
      </c>
      <c r="H44" s="19">
        <v>24775954.59</v>
      </c>
      <c r="I44" s="19">
        <f t="shared" si="1"/>
        <v>47369368.329999998</v>
      </c>
      <c r="J44" s="19">
        <v>45255266.640000001</v>
      </c>
      <c r="K44" s="19">
        <f t="shared" si="2"/>
        <v>2114101.6899999976</v>
      </c>
      <c r="L44" s="20">
        <f t="shared" si="3"/>
        <v>0.95536985683929643</v>
      </c>
      <c r="M44" s="20">
        <f>J44/J56</f>
        <v>7.7898031870927156E-2</v>
      </c>
    </row>
    <row r="45" spans="1:13" ht="22.5" outlineLevel="1" x14ac:dyDescent="0.2">
      <c r="A45" s="17" t="s">
        <v>45</v>
      </c>
      <c r="B45" s="18" t="s">
        <v>95</v>
      </c>
      <c r="C45" s="17" t="s">
        <v>96</v>
      </c>
      <c r="D45" s="19">
        <v>8292861</v>
      </c>
      <c r="E45" s="19">
        <v>8155293</v>
      </c>
      <c r="F45" s="19">
        <f t="shared" si="0"/>
        <v>-137568</v>
      </c>
      <c r="G45" s="19">
        <v>2025708.21</v>
      </c>
      <c r="H45" s="19">
        <v>1993571</v>
      </c>
      <c r="I45" s="19">
        <f t="shared" si="1"/>
        <v>4019279.21</v>
      </c>
      <c r="J45" s="19">
        <v>4008681.02</v>
      </c>
      <c r="K45" s="19">
        <f t="shared" si="2"/>
        <v>10598.189999999944</v>
      </c>
      <c r="L45" s="20">
        <f t="shared" si="3"/>
        <v>0.99736316154059879</v>
      </c>
      <c r="M45" s="20">
        <f>J45/J56</f>
        <v>6.9001551651523049E-3</v>
      </c>
    </row>
    <row r="46" spans="1:13" x14ac:dyDescent="0.2">
      <c r="A46" s="12" t="s">
        <v>48</v>
      </c>
      <c r="B46" s="22" t="s">
        <v>76</v>
      </c>
      <c r="C46" s="14" t="s">
        <v>73</v>
      </c>
      <c r="D46" s="15">
        <f>SUM(D47:D49)</f>
        <v>70036464.400000006</v>
      </c>
      <c r="E46" s="15">
        <v>71999075.120000005</v>
      </c>
      <c r="F46" s="15">
        <f t="shared" si="0"/>
        <v>1962610.7199999988</v>
      </c>
      <c r="G46" s="15">
        <v>16905631.760000002</v>
      </c>
      <c r="H46" s="15">
        <v>25790862.800000001</v>
      </c>
      <c r="I46" s="15">
        <f t="shared" si="1"/>
        <v>42696494.560000002</v>
      </c>
      <c r="J46" s="15">
        <v>38816657.439999998</v>
      </c>
      <c r="K46" s="15">
        <f t="shared" si="2"/>
        <v>3879837.1200000048</v>
      </c>
      <c r="L46" s="16">
        <f t="shared" si="3"/>
        <v>0.90912984403092401</v>
      </c>
      <c r="M46" s="16">
        <f>J46/J56</f>
        <v>6.6815233737046911E-2</v>
      </c>
    </row>
    <row r="47" spans="1:13" outlineLevel="1" x14ac:dyDescent="0.2">
      <c r="A47" s="17" t="s">
        <v>48</v>
      </c>
      <c r="B47" s="18" t="s">
        <v>49</v>
      </c>
      <c r="C47" s="17" t="s">
        <v>50</v>
      </c>
      <c r="D47" s="19">
        <v>4646686.4000000004</v>
      </c>
      <c r="E47" s="19">
        <v>4691995.84</v>
      </c>
      <c r="F47" s="19">
        <f t="shared" si="0"/>
        <v>45309.439999999478</v>
      </c>
      <c r="G47" s="19">
        <v>1244297.04</v>
      </c>
      <c r="H47" s="19">
        <v>1250167.46</v>
      </c>
      <c r="I47" s="19">
        <f t="shared" si="1"/>
        <v>2494464.5</v>
      </c>
      <c r="J47" s="19">
        <v>2492058</v>
      </c>
      <c r="K47" s="19">
        <f t="shared" si="2"/>
        <v>2406.5</v>
      </c>
      <c r="L47" s="20">
        <f t="shared" si="3"/>
        <v>0.99903526388128594</v>
      </c>
      <c r="M47" s="20">
        <f>J47/J56</f>
        <v>4.2895872220232488E-3</v>
      </c>
    </row>
    <row r="48" spans="1:13" outlineLevel="1" x14ac:dyDescent="0.2">
      <c r="A48" s="17" t="s">
        <v>48</v>
      </c>
      <c r="B48" s="18" t="s">
        <v>51</v>
      </c>
      <c r="C48" s="17" t="s">
        <v>52</v>
      </c>
      <c r="D48" s="19">
        <f>56969183+3118395</f>
        <v>60087578</v>
      </c>
      <c r="E48" s="19">
        <v>62025252.280000001</v>
      </c>
      <c r="F48" s="19">
        <f t="shared" si="0"/>
        <v>1937674.2800000012</v>
      </c>
      <c r="G48" s="19">
        <v>14745163.720000001</v>
      </c>
      <c r="H48" s="19">
        <v>22655588.68</v>
      </c>
      <c r="I48" s="19">
        <f t="shared" si="1"/>
        <v>37400752.399999999</v>
      </c>
      <c r="J48" s="19">
        <v>33526670.109999999</v>
      </c>
      <c r="K48" s="19">
        <f t="shared" si="2"/>
        <v>3874082.2899999991</v>
      </c>
      <c r="L48" s="20">
        <f t="shared" si="3"/>
        <v>0.89641699587840384</v>
      </c>
      <c r="M48" s="20">
        <f>J48/J56</f>
        <v>5.7709562016953368E-2</v>
      </c>
    </row>
    <row r="49" spans="1:13" outlineLevel="1" x14ac:dyDescent="0.2">
      <c r="A49" s="17" t="s">
        <v>48</v>
      </c>
      <c r="B49" s="18" t="s">
        <v>97</v>
      </c>
      <c r="C49" s="17" t="s">
        <v>98</v>
      </c>
      <c r="D49" s="19">
        <v>5302200</v>
      </c>
      <c r="E49" s="19">
        <v>5281827</v>
      </c>
      <c r="F49" s="19">
        <f t="shared" si="0"/>
        <v>-20373</v>
      </c>
      <c r="G49" s="19">
        <v>916171</v>
      </c>
      <c r="H49" s="19">
        <v>1885106.66</v>
      </c>
      <c r="I49" s="19">
        <f t="shared" si="1"/>
        <v>2801277.66</v>
      </c>
      <c r="J49" s="19">
        <v>2797929.33</v>
      </c>
      <c r="K49" s="19">
        <f t="shared" si="2"/>
        <v>3348.3300000000745</v>
      </c>
      <c r="L49" s="20">
        <f t="shared" si="3"/>
        <v>0.99880471327501319</v>
      </c>
      <c r="M49" s="20">
        <f>J49/J56</f>
        <v>4.8160844980702977E-3</v>
      </c>
    </row>
    <row r="50" spans="1:13" x14ac:dyDescent="0.2">
      <c r="A50" s="12" t="s">
        <v>53</v>
      </c>
      <c r="B50" s="22" t="s">
        <v>77</v>
      </c>
      <c r="C50" s="23" t="s">
        <v>121</v>
      </c>
      <c r="D50" s="15">
        <v>3278056</v>
      </c>
      <c r="E50" s="15">
        <v>9264156</v>
      </c>
      <c r="F50" s="15">
        <f t="shared" si="0"/>
        <v>5986100</v>
      </c>
      <c r="G50" s="15">
        <v>2647085.17</v>
      </c>
      <c r="H50" s="15">
        <v>4655070.45</v>
      </c>
      <c r="I50" s="15">
        <f t="shared" si="1"/>
        <v>7302155.6200000001</v>
      </c>
      <c r="J50" s="15">
        <v>3640218.93</v>
      </c>
      <c r="K50" s="15">
        <f t="shared" si="2"/>
        <v>3661936.69</v>
      </c>
      <c r="L50" s="16">
        <f t="shared" si="3"/>
        <v>0.49851292131185776</v>
      </c>
      <c r="M50" s="16">
        <f>J50/J56</f>
        <v>6.265920218347704E-3</v>
      </c>
    </row>
    <row r="51" spans="1:13" x14ac:dyDescent="0.2">
      <c r="A51" s="24"/>
      <c r="B51" s="18" t="s">
        <v>118</v>
      </c>
      <c r="C51" s="17" t="s">
        <v>119</v>
      </c>
      <c r="D51" s="19">
        <v>0</v>
      </c>
      <c r="E51" s="19">
        <v>3647700</v>
      </c>
      <c r="F51" s="19">
        <f t="shared" si="0"/>
        <v>3647700</v>
      </c>
      <c r="G51" s="19">
        <v>0</v>
      </c>
      <c r="H51" s="19">
        <v>3647700</v>
      </c>
      <c r="I51" s="19">
        <f t="shared" si="1"/>
        <v>3647700</v>
      </c>
      <c r="J51" s="19">
        <v>0</v>
      </c>
      <c r="K51" s="19">
        <f t="shared" ref="K51" si="4">I51-J51</f>
        <v>3647700</v>
      </c>
      <c r="L51" s="20">
        <f t="shared" ref="L51" si="5">J51/I51</f>
        <v>0</v>
      </c>
      <c r="M51" s="20">
        <f>J51/J56</f>
        <v>0</v>
      </c>
    </row>
    <row r="52" spans="1:13" outlineLevel="1" x14ac:dyDescent="0.2">
      <c r="A52" s="17" t="s">
        <v>53</v>
      </c>
      <c r="B52" s="18" t="s">
        <v>54</v>
      </c>
      <c r="C52" s="17" t="s">
        <v>55</v>
      </c>
      <c r="D52" s="19">
        <v>3278056</v>
      </c>
      <c r="E52" s="19">
        <v>5616456</v>
      </c>
      <c r="F52" s="19">
        <f t="shared" si="0"/>
        <v>2338400</v>
      </c>
      <c r="G52" s="19">
        <v>2647085.17</v>
      </c>
      <c r="H52" s="19">
        <v>1007370.45</v>
      </c>
      <c r="I52" s="19">
        <f t="shared" si="1"/>
        <v>3654455.62</v>
      </c>
      <c r="J52" s="19">
        <v>3640218.93</v>
      </c>
      <c r="K52" s="19">
        <f t="shared" si="2"/>
        <v>14236.689999999944</v>
      </c>
      <c r="L52" s="20">
        <f t="shared" si="3"/>
        <v>0.99610429254576638</v>
      </c>
      <c r="M52" s="20">
        <f>J52/J56</f>
        <v>6.265920218347704E-3</v>
      </c>
    </row>
    <row r="53" spans="1:13" ht="21" x14ac:dyDescent="0.2">
      <c r="A53" s="12" t="s">
        <v>99</v>
      </c>
      <c r="B53" s="22" t="s">
        <v>107</v>
      </c>
      <c r="C53" s="23" t="s">
        <v>108</v>
      </c>
      <c r="D53" s="15">
        <v>6068415</v>
      </c>
      <c r="E53" s="15">
        <v>5994994</v>
      </c>
      <c r="F53" s="15">
        <f t="shared" si="0"/>
        <v>-73421</v>
      </c>
      <c r="G53" s="15">
        <v>1600000</v>
      </c>
      <c r="H53" s="15">
        <v>1650000</v>
      </c>
      <c r="I53" s="15">
        <f t="shared" si="1"/>
        <v>3250000</v>
      </c>
      <c r="J53" s="15">
        <v>3250000</v>
      </c>
      <c r="K53" s="15">
        <f t="shared" si="2"/>
        <v>0</v>
      </c>
      <c r="L53" s="16">
        <f t="shared" si="3"/>
        <v>1</v>
      </c>
      <c r="M53" s="16">
        <f>J53/J56</f>
        <v>5.5942351548702151E-3</v>
      </c>
    </row>
    <row r="54" spans="1:13" outlineLevel="1" x14ac:dyDescent="0.2">
      <c r="A54" s="17" t="s">
        <v>99</v>
      </c>
      <c r="B54" s="18" t="s">
        <v>100</v>
      </c>
      <c r="C54" s="17" t="s">
        <v>101</v>
      </c>
      <c r="D54" s="19">
        <v>4468415</v>
      </c>
      <c r="E54" s="19">
        <v>4244994</v>
      </c>
      <c r="F54" s="19">
        <f t="shared" si="0"/>
        <v>-223421</v>
      </c>
      <c r="G54" s="19">
        <v>1200000</v>
      </c>
      <c r="H54" s="19">
        <v>1100000</v>
      </c>
      <c r="I54" s="19">
        <f t="shared" si="1"/>
        <v>2300000</v>
      </c>
      <c r="J54" s="19">
        <v>2300000</v>
      </c>
      <c r="K54" s="19">
        <f t="shared" si="2"/>
        <v>0</v>
      </c>
      <c r="L54" s="20">
        <f t="shared" si="3"/>
        <v>1</v>
      </c>
      <c r="M54" s="20">
        <f>J54/J56</f>
        <v>3.9589971865235368E-3</v>
      </c>
    </row>
    <row r="55" spans="1:13" outlineLevel="1" x14ac:dyDescent="0.2">
      <c r="A55" s="17" t="s">
        <v>99</v>
      </c>
      <c r="B55" s="18" t="s">
        <v>102</v>
      </c>
      <c r="C55" s="17" t="s">
        <v>103</v>
      </c>
      <c r="D55" s="19">
        <v>1600000</v>
      </c>
      <c r="E55" s="19">
        <v>1750000</v>
      </c>
      <c r="F55" s="19">
        <f t="shared" si="0"/>
        <v>150000</v>
      </c>
      <c r="G55" s="19">
        <v>400000</v>
      </c>
      <c r="H55" s="19">
        <v>550000</v>
      </c>
      <c r="I55" s="19">
        <f t="shared" si="1"/>
        <v>950000</v>
      </c>
      <c r="J55" s="19">
        <v>950000</v>
      </c>
      <c r="K55" s="19">
        <f t="shared" si="2"/>
        <v>0</v>
      </c>
      <c r="L55" s="20">
        <f t="shared" si="3"/>
        <v>1</v>
      </c>
      <c r="M55" s="20">
        <f>J55/J56</f>
        <v>1.6352379683466781E-3</v>
      </c>
    </row>
    <row r="56" spans="1:13" x14ac:dyDescent="0.2">
      <c r="B56" s="25"/>
      <c r="C56" s="26" t="s">
        <v>56</v>
      </c>
      <c r="D56" s="27">
        <f>D12+D19+D21+D25+D31+D36+D38+D43+D46+D50+D53</f>
        <v>1176529362</v>
      </c>
      <c r="E56" s="27">
        <v>1357553270.9200001</v>
      </c>
      <c r="F56" s="27">
        <f t="shared" si="0"/>
        <v>181023908.92000008</v>
      </c>
      <c r="G56" s="27">
        <v>263212165.47999999</v>
      </c>
      <c r="H56" s="27">
        <v>335619637.36000001</v>
      </c>
      <c r="I56" s="27">
        <f t="shared" si="1"/>
        <v>598831802.84000003</v>
      </c>
      <c r="J56" s="27">
        <v>580955199.41999996</v>
      </c>
      <c r="K56" s="27">
        <f t="shared" si="2"/>
        <v>17876603.420000076</v>
      </c>
      <c r="L56" s="28">
        <f>J56/I56</f>
        <v>0.97014753836516521</v>
      </c>
      <c r="M56" s="28">
        <f>J56/J56</f>
        <v>1</v>
      </c>
    </row>
    <row r="57" spans="1:13" x14ac:dyDescent="0.2">
      <c r="A57" s="3"/>
    </row>
    <row r="58" spans="1:13" x14ac:dyDescent="0.2">
      <c r="A58" s="3"/>
    </row>
    <row r="59" spans="1:13" x14ac:dyDescent="0.2">
      <c r="B59" s="4" t="s">
        <v>113</v>
      </c>
    </row>
  </sheetData>
  <mergeCells count="1">
    <mergeCell ref="B2:M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консолидация</vt:lpstr>
      <vt:lpstr>консолидация!Заголовки_для_печати</vt:lpstr>
      <vt:lpstr>консолидация!Область_печати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kristel_iv</cp:lastModifiedBy>
  <cp:lastPrinted>2015-07-14T09:36:39Z</cp:lastPrinted>
  <dcterms:created xsi:type="dcterms:W3CDTF">2002-03-11T10:22:12Z</dcterms:created>
  <dcterms:modified xsi:type="dcterms:W3CDTF">2015-07-21T02:41:26Z</dcterms:modified>
</cp:coreProperties>
</file>