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930" yWindow="255" windowWidth="15450" windowHeight="10320"/>
  </bookViews>
  <sheets>
    <sheet name="консолидация" sheetId="5" r:id="rId1"/>
  </sheets>
  <definedNames>
    <definedName name="_xlnm.Print_Titles" localSheetId="0">консолидация!$11:$11</definedName>
  </definedNames>
  <calcPr calcId="144525"/>
</workbook>
</file>

<file path=xl/calcChain.xml><?xml version="1.0" encoding="utf-8"?>
<calcChain xmlns="http://schemas.openxmlformats.org/spreadsheetml/2006/main">
  <c r="K58" i="5" l="1"/>
  <c r="J58" i="5"/>
  <c r="F58" i="5"/>
  <c r="I58" i="5" l="1"/>
  <c r="D15" i="5"/>
  <c r="D12" i="5" s="1"/>
  <c r="D18" i="5"/>
  <c r="D48" i="5"/>
  <c r="D46" i="5" s="1"/>
  <c r="H57" i="5" l="1"/>
  <c r="K54" i="5" s="1"/>
  <c r="H55" i="5"/>
  <c r="K55" i="5" s="1"/>
  <c r="G55" i="5"/>
  <c r="E55" i="5"/>
  <c r="D55" i="5"/>
  <c r="D57" i="5" s="1"/>
  <c r="I56" i="5"/>
  <c r="F56" i="5"/>
  <c r="H15" i="5"/>
  <c r="H12" i="5" s="1"/>
  <c r="K56" i="5" l="1"/>
  <c r="F55" i="5"/>
  <c r="J57" i="5"/>
  <c r="I55" i="5"/>
  <c r="J24" i="5"/>
  <c r="K57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4" i="5"/>
  <c r="K13" i="5"/>
  <c r="K12" i="5"/>
  <c r="I13" i="5"/>
  <c r="J13" i="5"/>
  <c r="I14" i="5"/>
  <c r="J14" i="5"/>
  <c r="I15" i="5"/>
  <c r="J15" i="5"/>
  <c r="K15" i="5"/>
  <c r="I16" i="5"/>
  <c r="J16" i="5"/>
  <c r="I17" i="5"/>
  <c r="J17" i="5"/>
  <c r="I18" i="5"/>
  <c r="J18" i="5"/>
  <c r="I19" i="5"/>
  <c r="J19" i="5"/>
  <c r="I20" i="5"/>
  <c r="J20" i="5"/>
  <c r="I21" i="5"/>
  <c r="J21" i="5"/>
  <c r="I22" i="5"/>
  <c r="J22" i="5"/>
  <c r="I23" i="5"/>
  <c r="J23" i="5"/>
  <c r="I24" i="5"/>
  <c r="I25" i="5"/>
  <c r="J25" i="5"/>
  <c r="I26" i="5"/>
  <c r="J26" i="5"/>
  <c r="I27" i="5"/>
  <c r="J27" i="5"/>
  <c r="I28" i="5"/>
  <c r="J28" i="5"/>
  <c r="I29" i="5"/>
  <c r="J29" i="5"/>
  <c r="I30" i="5"/>
  <c r="J30" i="5"/>
  <c r="I31" i="5"/>
  <c r="J31" i="5"/>
  <c r="I32" i="5"/>
  <c r="J32" i="5"/>
  <c r="I33" i="5"/>
  <c r="J33" i="5"/>
  <c r="I34" i="5"/>
  <c r="J34" i="5"/>
  <c r="I35" i="5"/>
  <c r="J35" i="5"/>
  <c r="I36" i="5"/>
  <c r="I37" i="5"/>
  <c r="I38" i="5"/>
  <c r="J38" i="5"/>
  <c r="I39" i="5"/>
  <c r="J39" i="5"/>
  <c r="I40" i="5"/>
  <c r="J40" i="5"/>
  <c r="I41" i="5"/>
  <c r="J41" i="5"/>
  <c r="I42" i="5"/>
  <c r="J42" i="5"/>
  <c r="I43" i="5"/>
  <c r="J43" i="5"/>
  <c r="I44" i="5"/>
  <c r="J44" i="5"/>
  <c r="I45" i="5"/>
  <c r="J45" i="5"/>
  <c r="I46" i="5"/>
  <c r="J46" i="5"/>
  <c r="I47" i="5"/>
  <c r="J47" i="5"/>
  <c r="I48" i="5"/>
  <c r="J48" i="5"/>
  <c r="I49" i="5"/>
  <c r="J49" i="5"/>
  <c r="I50" i="5"/>
  <c r="J50" i="5"/>
  <c r="I51" i="5"/>
  <c r="J51" i="5"/>
  <c r="I52" i="5"/>
  <c r="J52" i="5"/>
  <c r="I53" i="5"/>
  <c r="J53" i="5"/>
  <c r="I54" i="5"/>
  <c r="J54" i="5"/>
  <c r="I57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7" i="5"/>
  <c r="F12" i="5"/>
  <c r="J12" i="5"/>
  <c r="I12" i="5"/>
</calcChain>
</file>

<file path=xl/sharedStrings.xml><?xml version="1.0" encoding="utf-8"?>
<sst xmlns="http://schemas.openxmlformats.org/spreadsheetml/2006/main" count="157" uniqueCount="124">
  <si>
    <t>Администрация Усть-Турского сельского поселения</t>
  </si>
  <si>
    <t>(наименование органа, исполняющего бюджет)</t>
  </si>
  <si>
    <t xml:space="preserve"> на 01.04.2014 г.</t>
  </si>
  <si>
    <t>руб.</t>
  </si>
  <si>
    <t>Раздел</t>
  </si>
  <si>
    <t>КФСР</t>
  </si>
  <si>
    <t>Наименование КФСР</t>
  </si>
  <si>
    <t>01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</si>
  <si>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</si>
  <si>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</si>
  <si>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</si>
  <si>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</si>
  <si>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</si>
  <si>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</si>
  <si>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</si>
  <si>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</si>
  <si>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0113</t>
  </si>
  <si>
    <t>Другие общегосударственные вопросы</t>
  </si>
  <si>
    <t>02</t>
  </si>
  <si>
    <t>0203</t>
  </si>
  <si>
    <t>Мобилизационная и вневойсковая подготовка</t>
  </si>
  <si>
    <t>03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</si>
  <si>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</si>
  <si>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</si>
  <si>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</si>
  <si>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</si>
  <si>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</t>
  </si>
  <si>
    <t>0406</t>
  </si>
  <si>
    <t>Водные ресурсы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</si>
  <si>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</si>
  <si>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</si>
  <si>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</si>
  <si>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</si>
  <si>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</si>
  <si>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</si>
  <si>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</si>
  <si>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</si>
  <si>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</si>
  <si>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</si>
  <si>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</si>
  <si>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</si>
  <si>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</si>
  <si>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</t>
  </si>
  <si>
    <t>0701</t>
  </si>
  <si>
    <t>Дошкольное образование</t>
  </si>
  <si>
    <t>08</t>
  </si>
  <si>
    <t>0801</t>
  </si>
  <si>
    <t>Культура</t>
  </si>
  <si>
    <t>10</t>
  </si>
  <si>
    <t>1001</t>
  </si>
  <si>
    <t>Пенсионное обеспечение</t>
  </si>
  <si>
    <t>1003</t>
  </si>
  <si>
    <t>Социальное обеспечение населения</t>
  </si>
  <si>
    <t>11</t>
  </si>
  <si>
    <t>1102</t>
  </si>
  <si>
    <t>Массовый спорт</t>
  </si>
  <si>
    <t>Итого</t>
  </si>
  <si>
    <t>Отклонение</t>
  </si>
  <si>
    <t>Уточненный  план 1 квартала</t>
  </si>
  <si>
    <t>Исполнено за 1 квартал</t>
  </si>
  <si>
    <t>% испол.</t>
  </si>
  <si>
    <t>Удел.вес в структуре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</si>
  <si>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</si>
  <si>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</si>
  <si>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</si>
  <si>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</si>
  <si>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 xml:space="preserve">0100 </t>
  </si>
  <si>
    <t>0200</t>
  </si>
  <si>
    <t>0300</t>
  </si>
  <si>
    <t>0400</t>
  </si>
  <si>
    <t>0500</t>
  </si>
  <si>
    <t>ЖИЛИЩНО-КОММУНАЛЬНОЕ ХОЗЯЙСТВО</t>
  </si>
  <si>
    <t>0700</t>
  </si>
  <si>
    <t>ОБРАЗОВАНИЕ</t>
  </si>
  <si>
    <t>СОЦИАЛЬНАЯ ПОЛИТИКА</t>
  </si>
  <si>
    <t>КУЛЬТУРА</t>
  </si>
  <si>
    <t>СПОРТ</t>
  </si>
  <si>
    <t>0800</t>
  </si>
  <si>
    <t>1000</t>
  </si>
  <si>
    <t>1100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</si>
  <si>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</si>
  <si>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</si>
  <si>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0314</t>
  </si>
  <si>
    <t>Другие вопросы в области национальной безопасности и правоохранительной деятельности</t>
  </si>
  <si>
    <t>0405</t>
  </si>
  <si>
    <t>Сельское хозяйство и рыболовство</t>
  </si>
  <si>
    <t>0408</t>
  </si>
  <si>
    <t>Транспорт</t>
  </si>
  <si>
    <t>06</t>
  </si>
  <si>
    <t>0603</t>
  </si>
  <si>
    <t>Охрана объектов растительного и животного мира и среды их обитания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</si>
  <si>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</si>
  <si>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</si>
  <si>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</si>
  <si>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</si>
  <si>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</si>
  <si>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</si>
  <si>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0804</t>
  </si>
  <si>
    <t>Другие вопросы в области культуры, кинематографии</t>
  </si>
  <si>
    <t>1004</t>
  </si>
  <si>
    <t>Охрана семьи и детства</t>
  </si>
  <si>
    <t>12</t>
  </si>
  <si>
    <t>1201</t>
  </si>
  <si>
    <t>Телевидение и радиовещание</t>
  </si>
  <si>
    <t>1202</t>
  </si>
  <si>
    <t>Периодическая печать и издательства</t>
  </si>
  <si>
    <t>14</t>
  </si>
  <si>
    <t>1402</t>
  </si>
  <si>
    <t>Иные дотации</t>
  </si>
  <si>
    <t>КОСГУ (кроме): 251</t>
  </si>
  <si>
    <t>0600</t>
  </si>
  <si>
    <t>ОХРАНА ОКРУЖАЮЩЕЙ СРЕДЫ</t>
  </si>
  <si>
    <t>1200</t>
  </si>
  <si>
    <t>СРЕДСТВА МАССОВОЙ ИНФОРМАЦИИ</t>
  </si>
  <si>
    <t>1400</t>
  </si>
  <si>
    <t>МЕЖБЮДЖЕТНЫЕ ТРАНСФЕРТЫ ОБЩЕГО ХАРАКТЕРА</t>
  </si>
  <si>
    <t>Дата печати 14.04.2014 (16:28:46)</t>
  </si>
  <si>
    <t>Бюджет: Консолидированный</t>
  </si>
  <si>
    <t>Утвержденный годовой план на 2015 год</t>
  </si>
  <si>
    <t>Уточненный  годовой план на 2015 год</t>
  </si>
  <si>
    <t>Остаток от плана 1 квартала</t>
  </si>
  <si>
    <t>исп. Кристель И.В., тел. 6 45 20</t>
  </si>
  <si>
    <r>
      <t xml:space="preserve">Исполнение расходов </t>
    </r>
    <r>
      <rPr>
        <b/>
        <u/>
        <sz val="14"/>
        <rFont val="Times New Roman"/>
        <family val="1"/>
        <charset val="204"/>
      </rPr>
      <t>консолидированного</t>
    </r>
    <r>
      <rPr>
        <b/>
        <sz val="14"/>
        <rFont val="Times New Roman"/>
        <family val="1"/>
        <charset val="204"/>
      </rPr>
      <t xml:space="preserve"> бюджета Кунгурского муниципального района за 1 квартал 2015 года, руб.</t>
    </r>
  </si>
  <si>
    <t>В т. ч. расходы за счёт безвозмездных поступлений от других бюджетов бюджетной системы РФ, имеющих целевое назначение (с учетом остатков прошлых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</si>
</sst>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13" x14ac:knownFonts="1">
    <font>
      <sz val="10"/>
      <name val="Arial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Arial Narrow"/>
      <family val="2"/>
    </font>
    <font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/>
  </cellStyleXfs>
  <cellXfs count="33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2" fontId="1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3" fontId="7" fillId="2" borderId="2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165" fontId="5" fillId="2" borderId="4" xfId="0" applyNumberFormat="1" applyFont="1" applyFill="1" applyBorder="1" applyAlignment="1">
      <alignment horizontal="righ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left"/>
    </xf>
    <xf numFmtId="3" fontId="7" fillId="2" borderId="2" xfId="0" applyNumberFormat="1" applyFont="1" applyFill="1" applyBorder="1" applyAlignment="1">
      <alignment horizontal="right"/>
    </xf>
    <xf numFmtId="165" fontId="7" fillId="2" borderId="2" xfId="0" applyNumberFormat="1" applyFont="1" applyFill="1" applyBorder="1" applyAlignment="1">
      <alignment horizontal="right"/>
    </xf>
    <xf numFmtId="49" fontId="11" fillId="2" borderId="4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left" vertical="center" wrapText="1"/>
    </xf>
    <xf numFmtId="3" fontId="12" fillId="2" borderId="4" xfId="0" applyNumberFormat="1" applyFont="1" applyFill="1" applyBorder="1" applyAlignment="1">
      <alignment horizontal="right" vertical="center" wrapText="1"/>
    </xf>
    <xf numFmtId="165" fontId="12" fillId="2" borderId="4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center" wrapText="1"/>
    </xf>
  </cellXfs>
  <cellStyles count="2">
    <cellStyle name="Денежны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workbookViewId="0">
      <pane xSplit="3" ySplit="11" topLeftCell="D12" activePane="bottomRight" state="frozen"/>
      <selection activeCell="B1" sqref="B1"/>
      <selection pane="topRight" activeCell="D1" sqref="D1"/>
      <selection pane="bottomLeft" activeCell="B12" sqref="B12"/>
      <selection pane="bottomRight" activeCell="G17" sqref="G17"/>
    </sheetView>
  </sheetViews>
  <sheetFormatPr defaultRowHeight="12.75" outlineLevelRow="1" x14ac:dyDescent="0.2"/>
  <cols>
    <col min="1" max="1" width="4" style="4" hidden="1" customWidth="1"/>
    <col min="2" max="2" width="6.7109375" style="4" customWidth="1"/>
    <col min="3" max="3" width="30.7109375" style="4" customWidth="1"/>
    <col min="4" max="9" width="12.28515625" style="4" customWidth="1"/>
    <col min="10" max="11" width="8.7109375" style="4" customWidth="1"/>
    <col min="12" max="16384" width="9.140625" style="4"/>
  </cols>
  <sheetData>
    <row r="1" spans="1:11" ht="12.75" customHeight="1" x14ac:dyDescent="0.2">
      <c r="A1" s="2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</row>
    <row r="2" spans="1:11" ht="38.25" customHeight="1" x14ac:dyDescent="0.3">
      <c r="A2" s="5" t="s">
        <v>1</v>
      </c>
      <c r="B2" s="32" t="s">
        <v>122</v>
      </c>
      <c r="C2" s="32"/>
      <c r="D2" s="32"/>
      <c r="E2" s="32"/>
      <c r="F2" s="32"/>
      <c r="G2" s="32"/>
      <c r="H2" s="32"/>
      <c r="I2" s="32"/>
      <c r="J2" s="32"/>
      <c r="K2" s="32"/>
    </row>
    <row r="3" spans="1:11" ht="18.75" customHeigh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4.25" hidden="1" x14ac:dyDescent="0.2">
      <c r="A4" s="6" t="s">
        <v>2</v>
      </c>
      <c r="B4" s="7"/>
      <c r="C4" s="7"/>
      <c r="D4" s="7"/>
      <c r="E4" s="8"/>
      <c r="F4" s="8"/>
      <c r="G4" s="7"/>
      <c r="H4" s="8"/>
      <c r="I4" s="8"/>
      <c r="J4" s="8"/>
      <c r="K4" s="8"/>
    </row>
    <row r="5" spans="1:11" hidden="1" x14ac:dyDescent="0.2">
      <c r="A5" s="3" t="s">
        <v>116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idden="1" x14ac:dyDescent="0.2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2.75" hidden="1" customHeight="1" x14ac:dyDescent="0.2">
      <c r="A7" s="9" t="s">
        <v>117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2.75" hidden="1" customHeight="1" x14ac:dyDescent="0.2">
      <c r="A8" s="9" t="s">
        <v>109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idden="1" x14ac:dyDescent="0.2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x14ac:dyDescent="0.2">
      <c r="A10" s="3" t="s">
        <v>3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51" x14ac:dyDescent="0.2">
      <c r="A11" s="11" t="s">
        <v>4</v>
      </c>
      <c r="B11" s="11" t="s">
        <v>5</v>
      </c>
      <c r="C11" s="11" t="s">
        <v>6</v>
      </c>
      <c r="D11" s="1" t="s">
        <v>118</v>
      </c>
      <c r="E11" s="1" t="s">
        <v>119</v>
      </c>
      <c r="F11" s="1" t="s">
        <v>57</v>
      </c>
      <c r="G11" s="1" t="s">
        <v>58</v>
      </c>
      <c r="H11" s="1" t="s">
        <v>59</v>
      </c>
      <c r="I11" s="1" t="s">
        <v>120</v>
      </c>
      <c r="J11" s="1" t="s">
        <v>60</v>
      </c>
      <c r="K11" s="1" t="s">
        <v>61</v>
      </c>
    </row>
    <row r="12" spans="1:11" ht="25.5" x14ac:dyDescent="0.2">
      <c r="A12" s="12" t="s">
        <v>7</v>
      </c>
      <c r="B12" s="13" t="s">
        <v>66</v>
      </c>
      <c r="C12" s="14" t="s">
        <v>62</v>
      </c>
      <c r="D12" s="15">
        <f>SUM(D13:D18)</f>
        <v>139225246</v>
      </c>
      <c r="E12" s="15">
        <v>141516708.05000001</v>
      </c>
      <c r="F12" s="15">
        <f>E12-D12</f>
        <v>2291462.0500000119</v>
      </c>
      <c r="G12" s="15">
        <v>39049259.969999999</v>
      </c>
      <c r="H12" s="15">
        <f>SUM(H13:H18)</f>
        <v>37389186</v>
      </c>
      <c r="I12" s="15">
        <f>G12-H12</f>
        <v>1660073.9699999988</v>
      </c>
      <c r="J12" s="16">
        <f>H12/G12</f>
        <v>0.95748769704533787</v>
      </c>
      <c r="K12" s="16">
        <f>H12/H57</f>
        <v>0.15274809932857519</v>
      </c>
    </row>
    <row r="13" spans="1:11" ht="45" outlineLevel="1" x14ac:dyDescent="0.2">
      <c r="A13" s="17" t="s">
        <v>7</v>
      </c>
      <c r="B13" s="18" t="s">
        <v>8</v>
      </c>
      <c r="C13" s="17" t="s">
        <v>9</v>
      </c>
      <c r="D13" s="19">
        <v>15006381</v>
      </c>
      <c r="E13" s="19">
        <v>14960950.32</v>
      </c>
      <c r="F13" s="19">
        <f t="shared" ref="F13:F58" si="0">E13-D13</f>
        <v>-45430.679999999702</v>
      </c>
      <c r="G13" s="19">
        <v>2687433.41</v>
      </c>
      <c r="H13" s="19">
        <v>2503579.4700000002</v>
      </c>
      <c r="I13" s="19">
        <f t="shared" ref="I13:I57" si="1">G13-H13</f>
        <v>183853.93999999994</v>
      </c>
      <c r="J13" s="20">
        <f t="shared" ref="J13:J54" si="2">H13/G13</f>
        <v>0.93158753652616089</v>
      </c>
      <c r="K13" s="20">
        <f>H13/H57</f>
        <v>1.0228010996563062E-2</v>
      </c>
    </row>
    <row r="14" spans="1:11" ht="56.25" outlineLevel="1" x14ac:dyDescent="0.2">
      <c r="A14" s="17" t="s">
        <v>7</v>
      </c>
      <c r="B14" s="18" t="s">
        <v>10</v>
      </c>
      <c r="C14" s="17" t="s">
        <v>11</v>
      </c>
      <c r="D14" s="19">
        <v>4168211</v>
      </c>
      <c r="E14" s="19">
        <v>4167069.85</v>
      </c>
      <c r="F14" s="19">
        <f t="shared" si="0"/>
        <v>-1141.1499999999069</v>
      </c>
      <c r="G14" s="19">
        <v>860048.28</v>
      </c>
      <c r="H14" s="19">
        <v>800134.45</v>
      </c>
      <c r="I14" s="19">
        <f t="shared" si="1"/>
        <v>59913.830000000075</v>
      </c>
      <c r="J14" s="20">
        <f t="shared" si="2"/>
        <v>0.93033666668108439</v>
      </c>
      <c r="K14" s="20">
        <f>H14/H57</f>
        <v>3.2688333050314303E-3</v>
      </c>
    </row>
    <row r="15" spans="1:11" ht="67.5" outlineLevel="1" x14ac:dyDescent="0.2">
      <c r="A15" s="17" t="s">
        <v>7</v>
      </c>
      <c r="B15" s="18" t="s">
        <v>12</v>
      </c>
      <c r="C15" s="17" t="s">
        <v>13</v>
      </c>
      <c r="D15" s="19">
        <f>63295052.61-400</f>
        <v>63294652.609999999</v>
      </c>
      <c r="E15" s="19">
        <v>64252492.240000002</v>
      </c>
      <c r="F15" s="19">
        <f t="shared" si="0"/>
        <v>957839.63000000268</v>
      </c>
      <c r="G15" s="19">
        <v>13573362.26</v>
      </c>
      <c r="H15" s="19">
        <f>13115488.51+200</f>
        <v>13115688.51</v>
      </c>
      <c r="I15" s="19">
        <f t="shared" si="1"/>
        <v>457673.75</v>
      </c>
      <c r="J15" s="20">
        <f t="shared" si="2"/>
        <v>0.96628147534610931</v>
      </c>
      <c r="K15" s="20">
        <f>H15/H57</f>
        <v>5.3582244108982005E-2</v>
      </c>
    </row>
    <row r="16" spans="1:11" ht="45" outlineLevel="1" x14ac:dyDescent="0.2">
      <c r="A16" s="17" t="s">
        <v>7</v>
      </c>
      <c r="B16" s="18" t="s">
        <v>80</v>
      </c>
      <c r="C16" s="17" t="s">
        <v>81</v>
      </c>
      <c r="D16" s="19">
        <v>14284406</v>
      </c>
      <c r="E16" s="19">
        <v>14507198.5</v>
      </c>
      <c r="F16" s="19">
        <f t="shared" si="0"/>
        <v>222792.5</v>
      </c>
      <c r="G16" s="19">
        <v>3260667</v>
      </c>
      <c r="H16" s="19">
        <v>3074869.88</v>
      </c>
      <c r="I16" s="19">
        <f t="shared" si="1"/>
        <v>185797.12000000011</v>
      </c>
      <c r="J16" s="20">
        <f t="shared" si="2"/>
        <v>0.94301867685353946</v>
      </c>
      <c r="K16" s="20">
        <f>H16/H57</f>
        <v>1.2561935150251308E-2</v>
      </c>
    </row>
    <row r="17" spans="1:11" outlineLevel="1" x14ac:dyDescent="0.2">
      <c r="A17" s="17" t="s">
        <v>7</v>
      </c>
      <c r="B17" s="18" t="s">
        <v>14</v>
      </c>
      <c r="C17" s="17" t="s">
        <v>15</v>
      </c>
      <c r="D17" s="19">
        <v>2023071</v>
      </c>
      <c r="E17" s="19">
        <v>1963724</v>
      </c>
      <c r="F17" s="19">
        <f t="shared" si="0"/>
        <v>-59347</v>
      </c>
      <c r="G17" s="19">
        <v>56903</v>
      </c>
      <c r="H17" s="19">
        <v>0</v>
      </c>
      <c r="I17" s="19">
        <f t="shared" si="1"/>
        <v>56903</v>
      </c>
      <c r="J17" s="20">
        <f t="shared" si="2"/>
        <v>0</v>
      </c>
      <c r="K17" s="20">
        <f>H17/H57</f>
        <v>0</v>
      </c>
    </row>
    <row r="18" spans="1:11" outlineLevel="1" x14ac:dyDescent="0.2">
      <c r="A18" s="17" t="s">
        <v>7</v>
      </c>
      <c r="B18" s="18" t="s">
        <v>16</v>
      </c>
      <c r="C18" s="17" t="s">
        <v>17</v>
      </c>
      <c r="D18" s="19">
        <f>40525400.39-76876</f>
        <v>40448524.390000001</v>
      </c>
      <c r="E18" s="19">
        <v>41665273.140000001</v>
      </c>
      <c r="F18" s="19">
        <f t="shared" si="0"/>
        <v>1216748.75</v>
      </c>
      <c r="G18" s="19">
        <v>18610846.02</v>
      </c>
      <c r="H18" s="19">
        <v>17894913.690000001</v>
      </c>
      <c r="I18" s="19">
        <f t="shared" si="1"/>
        <v>715932.32999999821</v>
      </c>
      <c r="J18" s="20">
        <f t="shared" si="2"/>
        <v>0.96153144627435916</v>
      </c>
      <c r="K18" s="20">
        <f>H18/H57</f>
        <v>7.3107075767747401E-2</v>
      </c>
    </row>
    <row r="19" spans="1:11" x14ac:dyDescent="0.2">
      <c r="A19" s="12" t="s">
        <v>18</v>
      </c>
      <c r="B19" s="13" t="s">
        <v>67</v>
      </c>
      <c r="C19" s="21" t="s">
        <v>63</v>
      </c>
      <c r="D19" s="15">
        <v>2951400</v>
      </c>
      <c r="E19" s="15">
        <v>2951400</v>
      </c>
      <c r="F19" s="15">
        <f t="shared" si="0"/>
        <v>0</v>
      </c>
      <c r="G19" s="15">
        <v>737850</v>
      </c>
      <c r="H19" s="15">
        <v>414453.09</v>
      </c>
      <c r="I19" s="15">
        <f t="shared" si="1"/>
        <v>323396.90999999997</v>
      </c>
      <c r="J19" s="16">
        <f t="shared" si="2"/>
        <v>0.56170372026834725</v>
      </c>
      <c r="K19" s="16">
        <f>H19/H57</f>
        <v>1.6931880185451194E-3</v>
      </c>
    </row>
    <row r="20" spans="1:11" ht="22.5" outlineLevel="1" x14ac:dyDescent="0.2">
      <c r="A20" s="17" t="s">
        <v>18</v>
      </c>
      <c r="B20" s="18" t="s">
        <v>19</v>
      </c>
      <c r="C20" s="17" t="s">
        <v>20</v>
      </c>
      <c r="D20" s="19">
        <v>2951400</v>
      </c>
      <c r="E20" s="19">
        <v>2951400</v>
      </c>
      <c r="F20" s="19">
        <f t="shared" si="0"/>
        <v>0</v>
      </c>
      <c r="G20" s="19">
        <v>737850</v>
      </c>
      <c r="H20" s="19">
        <v>414453.09</v>
      </c>
      <c r="I20" s="19">
        <f t="shared" si="1"/>
        <v>323396.90999999997</v>
      </c>
      <c r="J20" s="20">
        <f t="shared" si="2"/>
        <v>0.56170372026834725</v>
      </c>
      <c r="K20" s="20">
        <f>H20/H57</f>
        <v>1.6931880185451194E-3</v>
      </c>
    </row>
    <row r="21" spans="1:11" ht="51" x14ac:dyDescent="0.2">
      <c r="A21" s="12" t="s">
        <v>21</v>
      </c>
      <c r="B21" s="13" t="s">
        <v>68</v>
      </c>
      <c r="C21" s="14" t="s">
        <v>64</v>
      </c>
      <c r="D21" s="15">
        <v>11015315</v>
      </c>
      <c r="E21" s="15">
        <v>11477235</v>
      </c>
      <c r="F21" s="15">
        <f t="shared" si="0"/>
        <v>461920</v>
      </c>
      <c r="G21" s="15">
        <v>2130672.2799999998</v>
      </c>
      <c r="H21" s="15">
        <v>2056379.78</v>
      </c>
      <c r="I21" s="15">
        <f t="shared" si="1"/>
        <v>74292.499999999767</v>
      </c>
      <c r="J21" s="16">
        <f t="shared" si="2"/>
        <v>0.96513189724324955</v>
      </c>
      <c r="K21" s="16">
        <f>H21/H57</f>
        <v>8.4010414907859619E-3</v>
      </c>
    </row>
    <row r="22" spans="1:11" ht="45" outlineLevel="1" x14ac:dyDescent="0.2">
      <c r="A22" s="17" t="s">
        <v>21</v>
      </c>
      <c r="B22" s="18" t="s">
        <v>22</v>
      </c>
      <c r="C22" s="17" t="s">
        <v>23</v>
      </c>
      <c r="D22" s="19">
        <v>5066597</v>
      </c>
      <c r="E22" s="19">
        <v>5077597</v>
      </c>
      <c r="F22" s="19">
        <f t="shared" si="0"/>
        <v>11000</v>
      </c>
      <c r="G22" s="19">
        <v>1210411.6100000001</v>
      </c>
      <c r="H22" s="19">
        <v>1210315.6100000001</v>
      </c>
      <c r="I22" s="19">
        <f t="shared" si="1"/>
        <v>96</v>
      </c>
      <c r="J22" s="20">
        <f t="shared" si="2"/>
        <v>0.99992068813682311</v>
      </c>
      <c r="K22" s="20">
        <f>H22/H57</f>
        <v>4.9445689728362923E-3</v>
      </c>
    </row>
    <row r="23" spans="1:11" outlineLevel="1" x14ac:dyDescent="0.2">
      <c r="A23" s="17" t="s">
        <v>21</v>
      </c>
      <c r="B23" s="18" t="s">
        <v>24</v>
      </c>
      <c r="C23" s="17" t="s">
        <v>25</v>
      </c>
      <c r="D23" s="19">
        <v>5678718</v>
      </c>
      <c r="E23" s="19">
        <v>6329638</v>
      </c>
      <c r="F23" s="19">
        <f t="shared" si="0"/>
        <v>650920</v>
      </c>
      <c r="G23" s="19">
        <v>905260.67</v>
      </c>
      <c r="H23" s="19">
        <v>846064.17</v>
      </c>
      <c r="I23" s="19">
        <f t="shared" si="1"/>
        <v>59196.5</v>
      </c>
      <c r="J23" s="20">
        <f t="shared" si="2"/>
        <v>0.93460833772884444</v>
      </c>
      <c r="K23" s="20">
        <f>H23/H57</f>
        <v>3.4564725179496696E-3</v>
      </c>
    </row>
    <row r="24" spans="1:11" ht="33.75" outlineLevel="1" x14ac:dyDescent="0.2">
      <c r="A24" s="17" t="s">
        <v>21</v>
      </c>
      <c r="B24" s="18" t="s">
        <v>82</v>
      </c>
      <c r="C24" s="17" t="s">
        <v>83</v>
      </c>
      <c r="D24" s="19">
        <v>270000</v>
      </c>
      <c r="E24" s="19">
        <v>70000</v>
      </c>
      <c r="F24" s="19">
        <f t="shared" si="0"/>
        <v>-200000</v>
      </c>
      <c r="G24" s="19">
        <v>15000</v>
      </c>
      <c r="H24" s="19">
        <v>0</v>
      </c>
      <c r="I24" s="19">
        <f t="shared" si="1"/>
        <v>15000</v>
      </c>
      <c r="J24" s="20">
        <f t="shared" si="2"/>
        <v>0</v>
      </c>
      <c r="K24" s="20">
        <f>H24/H57</f>
        <v>0</v>
      </c>
    </row>
    <row r="25" spans="1:11" x14ac:dyDescent="0.2">
      <c r="A25" s="12" t="s">
        <v>26</v>
      </c>
      <c r="B25" s="22" t="s">
        <v>69</v>
      </c>
      <c r="C25" s="14" t="s">
        <v>65</v>
      </c>
      <c r="D25" s="15">
        <v>137459222</v>
      </c>
      <c r="E25" s="15">
        <v>159316530.21000001</v>
      </c>
      <c r="F25" s="15">
        <f t="shared" si="0"/>
        <v>21857308.210000008</v>
      </c>
      <c r="G25" s="15">
        <v>23759767.329999998</v>
      </c>
      <c r="H25" s="15">
        <v>23050417.719999999</v>
      </c>
      <c r="I25" s="15">
        <f t="shared" si="1"/>
        <v>709349.6099999994</v>
      </c>
      <c r="J25" s="16">
        <f t="shared" si="2"/>
        <v>0.97014492607828073</v>
      </c>
      <c r="K25" s="16">
        <f>H25/H57</f>
        <v>9.4169140121416653E-2</v>
      </c>
    </row>
    <row r="26" spans="1:11" outlineLevel="1" x14ac:dyDescent="0.2">
      <c r="A26" s="17" t="s">
        <v>26</v>
      </c>
      <c r="B26" s="18" t="s">
        <v>84</v>
      </c>
      <c r="C26" s="17" t="s">
        <v>85</v>
      </c>
      <c r="D26" s="19">
        <v>13917988</v>
      </c>
      <c r="E26" s="19">
        <v>13917988</v>
      </c>
      <c r="F26" s="19">
        <f t="shared" si="0"/>
        <v>0</v>
      </c>
      <c r="G26" s="19">
        <v>1248575.69</v>
      </c>
      <c r="H26" s="19">
        <v>1248575.69</v>
      </c>
      <c r="I26" s="19">
        <f t="shared" si="1"/>
        <v>0</v>
      </c>
      <c r="J26" s="20">
        <f t="shared" si="2"/>
        <v>1</v>
      </c>
      <c r="K26" s="20">
        <f>H26/H57</f>
        <v>5.1008749833538584E-3</v>
      </c>
    </row>
    <row r="27" spans="1:11" outlineLevel="1" x14ac:dyDescent="0.2">
      <c r="A27" s="17" t="s">
        <v>26</v>
      </c>
      <c r="B27" s="18" t="s">
        <v>27</v>
      </c>
      <c r="C27" s="17" t="s">
        <v>28</v>
      </c>
      <c r="D27" s="19">
        <v>70763</v>
      </c>
      <c r="E27" s="19">
        <v>144763</v>
      </c>
      <c r="F27" s="19">
        <f t="shared" si="0"/>
        <v>74000</v>
      </c>
      <c r="G27" s="19">
        <v>14231</v>
      </c>
      <c r="H27" s="19">
        <v>14229</v>
      </c>
      <c r="I27" s="19">
        <f t="shared" si="1"/>
        <v>2</v>
      </c>
      <c r="J27" s="20">
        <f t="shared" si="2"/>
        <v>0.9998594617384583</v>
      </c>
      <c r="K27" s="20">
        <f>H27/H57</f>
        <v>5.8130516811633623E-5</v>
      </c>
    </row>
    <row r="28" spans="1:11" outlineLevel="1" x14ac:dyDescent="0.2">
      <c r="A28" s="17" t="s">
        <v>26</v>
      </c>
      <c r="B28" s="18" t="s">
        <v>86</v>
      </c>
      <c r="C28" s="17" t="s">
        <v>87</v>
      </c>
      <c r="D28" s="19">
        <v>7800000</v>
      </c>
      <c r="E28" s="19">
        <v>9466279.2799999993</v>
      </c>
      <c r="F28" s="19">
        <f t="shared" si="0"/>
        <v>1666279.2799999993</v>
      </c>
      <c r="G28" s="19">
        <v>3240400</v>
      </c>
      <c r="H28" s="19">
        <v>3240400</v>
      </c>
      <c r="I28" s="19">
        <f t="shared" si="1"/>
        <v>0</v>
      </c>
      <c r="J28" s="20">
        <f t="shared" si="2"/>
        <v>1</v>
      </c>
      <c r="K28" s="20">
        <f>H28/H57</f>
        <v>1.3238184459654058E-2</v>
      </c>
    </row>
    <row r="29" spans="1:11" outlineLevel="1" x14ac:dyDescent="0.2">
      <c r="A29" s="17" t="s">
        <v>26</v>
      </c>
      <c r="B29" s="18" t="s">
        <v>29</v>
      </c>
      <c r="C29" s="17" t="s">
        <v>30</v>
      </c>
      <c r="D29" s="19">
        <v>112729819</v>
      </c>
      <c r="E29" s="19">
        <v>132906847.93000001</v>
      </c>
      <c r="F29" s="19">
        <f t="shared" si="0"/>
        <v>20177028.930000007</v>
      </c>
      <c r="G29" s="19">
        <v>18875908.640000001</v>
      </c>
      <c r="H29" s="19">
        <v>18547213.030000001</v>
      </c>
      <c r="I29" s="19">
        <f t="shared" si="1"/>
        <v>328695.6099999994</v>
      </c>
      <c r="J29" s="20">
        <f t="shared" si="2"/>
        <v>0.98258650132987724</v>
      </c>
      <c r="K29" s="20">
        <f>H29/H57</f>
        <v>7.5771950161597101E-2</v>
      </c>
    </row>
    <row r="30" spans="1:11" ht="22.5" outlineLevel="1" x14ac:dyDescent="0.2">
      <c r="A30" s="17" t="s">
        <v>26</v>
      </c>
      <c r="B30" s="18" t="s">
        <v>31</v>
      </c>
      <c r="C30" s="17" t="s">
        <v>32</v>
      </c>
      <c r="D30" s="19">
        <v>2940652</v>
      </c>
      <c r="E30" s="19">
        <v>2880652</v>
      </c>
      <c r="F30" s="19">
        <f t="shared" si="0"/>
        <v>-60000</v>
      </c>
      <c r="G30" s="19">
        <v>380652</v>
      </c>
      <c r="H30" s="19">
        <v>0</v>
      </c>
      <c r="I30" s="19">
        <f t="shared" si="1"/>
        <v>380652</v>
      </c>
      <c r="J30" s="20">
        <f t="shared" si="2"/>
        <v>0</v>
      </c>
      <c r="K30" s="20">
        <f>H30/H57</f>
        <v>0</v>
      </c>
    </row>
    <row r="31" spans="1:11" ht="25.5" x14ac:dyDescent="0.2">
      <c r="A31" s="12" t="s">
        <v>33</v>
      </c>
      <c r="B31" s="22" t="s">
        <v>70</v>
      </c>
      <c r="C31" s="14" t="s">
        <v>71</v>
      </c>
      <c r="D31" s="15">
        <v>98568796.599999994</v>
      </c>
      <c r="E31" s="15">
        <v>112124957.98</v>
      </c>
      <c r="F31" s="15">
        <f t="shared" si="0"/>
        <v>13556161.38000001</v>
      </c>
      <c r="G31" s="15">
        <v>13129017.16</v>
      </c>
      <c r="H31" s="15">
        <v>11825419.73</v>
      </c>
      <c r="I31" s="15">
        <f t="shared" si="1"/>
        <v>1303597.4299999997</v>
      </c>
      <c r="J31" s="16">
        <f t="shared" si="2"/>
        <v>0.90070868107540814</v>
      </c>
      <c r="K31" s="16">
        <f>H31/H57</f>
        <v>4.8311038050417386E-2</v>
      </c>
    </row>
    <row r="32" spans="1:11" outlineLevel="1" x14ac:dyDescent="0.2">
      <c r="A32" s="17" t="s">
        <v>33</v>
      </c>
      <c r="B32" s="18" t="s">
        <v>34</v>
      </c>
      <c r="C32" s="17" t="s">
        <v>35</v>
      </c>
      <c r="D32" s="19">
        <v>3898532</v>
      </c>
      <c r="E32" s="19">
        <v>5187707.78</v>
      </c>
      <c r="F32" s="19">
        <f t="shared" si="0"/>
        <v>1289175.7800000003</v>
      </c>
      <c r="G32" s="19">
        <v>205059.36</v>
      </c>
      <c r="H32" s="19">
        <v>139103.96</v>
      </c>
      <c r="I32" s="19">
        <f t="shared" si="1"/>
        <v>65955.399999999994</v>
      </c>
      <c r="J32" s="20">
        <f t="shared" si="2"/>
        <v>0.67835947600733759</v>
      </c>
      <c r="K32" s="20">
        <f>H32/H57</f>
        <v>5.6828906355645581E-4</v>
      </c>
    </row>
    <row r="33" spans="1:11" outlineLevel="1" x14ac:dyDescent="0.2">
      <c r="A33" s="17" t="s">
        <v>33</v>
      </c>
      <c r="B33" s="18" t="s">
        <v>36</v>
      </c>
      <c r="C33" s="17" t="s">
        <v>37</v>
      </c>
      <c r="D33" s="19">
        <v>71970560</v>
      </c>
      <c r="E33" s="19">
        <v>83575642.730000004</v>
      </c>
      <c r="F33" s="19">
        <f t="shared" si="0"/>
        <v>11605082.730000004</v>
      </c>
      <c r="G33" s="19">
        <v>7317490.1799999997</v>
      </c>
      <c r="H33" s="19">
        <v>6241213.1600000001</v>
      </c>
      <c r="I33" s="19">
        <f t="shared" si="1"/>
        <v>1076277.0199999996</v>
      </c>
      <c r="J33" s="20">
        <f t="shared" si="2"/>
        <v>0.85291718970233044</v>
      </c>
      <c r="K33" s="20">
        <f>H33/H57</f>
        <v>2.5497571615880878E-2</v>
      </c>
    </row>
    <row r="34" spans="1:11" outlineLevel="1" x14ac:dyDescent="0.2">
      <c r="A34" s="17" t="s">
        <v>33</v>
      </c>
      <c r="B34" s="18" t="s">
        <v>38</v>
      </c>
      <c r="C34" s="17" t="s">
        <v>39</v>
      </c>
      <c r="D34" s="19">
        <v>17416587.600000001</v>
      </c>
      <c r="E34" s="19">
        <v>18065861.469999999</v>
      </c>
      <c r="F34" s="19">
        <f t="shared" si="0"/>
        <v>649273.86999999732</v>
      </c>
      <c r="G34" s="19">
        <v>4465355.62</v>
      </c>
      <c r="H34" s="19">
        <v>4320306.01</v>
      </c>
      <c r="I34" s="19">
        <f t="shared" si="1"/>
        <v>145049.61000000034</v>
      </c>
      <c r="J34" s="20">
        <f t="shared" si="2"/>
        <v>0.96751667227794047</v>
      </c>
      <c r="K34" s="20">
        <f>H34/H57</f>
        <v>1.7649983916347374E-2</v>
      </c>
    </row>
    <row r="35" spans="1:11" ht="22.5" outlineLevel="1" x14ac:dyDescent="0.2">
      <c r="A35" s="17" t="s">
        <v>33</v>
      </c>
      <c r="B35" s="18" t="s">
        <v>40</v>
      </c>
      <c r="C35" s="17" t="s">
        <v>41</v>
      </c>
      <c r="D35" s="19">
        <v>5283117</v>
      </c>
      <c r="E35" s="19">
        <v>5295746</v>
      </c>
      <c r="F35" s="19">
        <f t="shared" si="0"/>
        <v>12629</v>
      </c>
      <c r="G35" s="19">
        <v>1141112</v>
      </c>
      <c r="H35" s="19">
        <v>1124796.6000000001</v>
      </c>
      <c r="I35" s="19">
        <f t="shared" si="1"/>
        <v>16315.399999999907</v>
      </c>
      <c r="J35" s="20">
        <f t="shared" si="2"/>
        <v>0.98570219224756206</v>
      </c>
      <c r="K35" s="20">
        <f>H35/H57</f>
        <v>4.5951934546326761E-3</v>
      </c>
    </row>
    <row r="36" spans="1:11" x14ac:dyDescent="0.2">
      <c r="A36" s="12" t="s">
        <v>88</v>
      </c>
      <c r="B36" s="22" t="s">
        <v>110</v>
      </c>
      <c r="C36" s="23" t="s">
        <v>111</v>
      </c>
      <c r="D36" s="15">
        <v>125400</v>
      </c>
      <c r="E36" s="15">
        <v>125400</v>
      </c>
      <c r="F36" s="15">
        <f t="shared" si="0"/>
        <v>0</v>
      </c>
      <c r="G36" s="15">
        <v>0</v>
      </c>
      <c r="H36" s="15">
        <v>0</v>
      </c>
      <c r="I36" s="15">
        <f t="shared" si="1"/>
        <v>0</v>
      </c>
      <c r="J36" s="16"/>
      <c r="K36" s="16">
        <f>H36/H57</f>
        <v>0</v>
      </c>
    </row>
    <row r="37" spans="1:11" ht="22.5" outlineLevel="1" x14ac:dyDescent="0.2">
      <c r="A37" s="17" t="s">
        <v>88</v>
      </c>
      <c r="B37" s="18" t="s">
        <v>89</v>
      </c>
      <c r="C37" s="17" t="s">
        <v>90</v>
      </c>
      <c r="D37" s="19">
        <v>125400</v>
      </c>
      <c r="E37" s="19">
        <v>125400</v>
      </c>
      <c r="F37" s="19">
        <f t="shared" si="0"/>
        <v>0</v>
      </c>
      <c r="G37" s="19">
        <v>0</v>
      </c>
      <c r="H37" s="19">
        <v>0</v>
      </c>
      <c r="I37" s="19">
        <f t="shared" si="1"/>
        <v>0</v>
      </c>
      <c r="J37" s="20"/>
      <c r="K37" s="20">
        <f>H37/H57</f>
        <v>0</v>
      </c>
    </row>
    <row r="38" spans="1:11" x14ac:dyDescent="0.2">
      <c r="A38" s="12" t="s">
        <v>42</v>
      </c>
      <c r="B38" s="22" t="s">
        <v>72</v>
      </c>
      <c r="C38" s="14" t="s">
        <v>73</v>
      </c>
      <c r="D38" s="15">
        <v>614153388</v>
      </c>
      <c r="E38" s="15">
        <v>665900790.32000005</v>
      </c>
      <c r="F38" s="15">
        <f t="shared" si="0"/>
        <v>51747402.320000052</v>
      </c>
      <c r="G38" s="15">
        <v>147634522.09999999</v>
      </c>
      <c r="H38" s="15">
        <v>131880709.11</v>
      </c>
      <c r="I38" s="15">
        <f t="shared" si="1"/>
        <v>15753812.989999995</v>
      </c>
      <c r="J38" s="16">
        <f t="shared" si="2"/>
        <v>0.89329180759409932</v>
      </c>
      <c r="K38" s="16">
        <f>H38/H57</f>
        <v>0.53877951915447453</v>
      </c>
    </row>
    <row r="39" spans="1:11" outlineLevel="1" x14ac:dyDescent="0.2">
      <c r="A39" s="17" t="s">
        <v>42</v>
      </c>
      <c r="B39" s="18" t="s">
        <v>43</v>
      </c>
      <c r="C39" s="17" t="s">
        <v>44</v>
      </c>
      <c r="D39" s="19">
        <v>118583641</v>
      </c>
      <c r="E39" s="19">
        <v>159648654.34999999</v>
      </c>
      <c r="F39" s="19">
        <f t="shared" si="0"/>
        <v>41065013.349999994</v>
      </c>
      <c r="G39" s="19">
        <v>32545497.350000001</v>
      </c>
      <c r="H39" s="19">
        <v>24876692.75</v>
      </c>
      <c r="I39" s="19">
        <f t="shared" si="1"/>
        <v>7668804.6000000015</v>
      </c>
      <c r="J39" s="20">
        <f t="shared" si="2"/>
        <v>0.7643666490166573</v>
      </c>
      <c r="K39" s="20">
        <f>H39/H57</f>
        <v>0.10163012201291161</v>
      </c>
    </row>
    <row r="40" spans="1:11" outlineLevel="1" x14ac:dyDescent="0.2">
      <c r="A40" s="17" t="s">
        <v>42</v>
      </c>
      <c r="B40" s="18" t="s">
        <v>91</v>
      </c>
      <c r="C40" s="17" t="s">
        <v>92</v>
      </c>
      <c r="D40" s="19">
        <v>469671219</v>
      </c>
      <c r="E40" s="19">
        <v>480220072.81</v>
      </c>
      <c r="F40" s="19">
        <f t="shared" si="0"/>
        <v>10548853.810000002</v>
      </c>
      <c r="G40" s="19">
        <v>111638721</v>
      </c>
      <c r="H40" s="19">
        <v>103947512.53</v>
      </c>
      <c r="I40" s="19">
        <f t="shared" si="1"/>
        <v>7691208.4699999988</v>
      </c>
      <c r="J40" s="20">
        <f t="shared" si="2"/>
        <v>0.93110626491322845</v>
      </c>
      <c r="K40" s="20">
        <f>H40/H57</f>
        <v>0.42466249382617621</v>
      </c>
    </row>
    <row r="41" spans="1:11" ht="22.5" outlineLevel="1" x14ac:dyDescent="0.2">
      <c r="A41" s="17" t="s">
        <v>42</v>
      </c>
      <c r="B41" s="18" t="s">
        <v>93</v>
      </c>
      <c r="C41" s="17" t="s">
        <v>94</v>
      </c>
      <c r="D41" s="19">
        <v>12488926</v>
      </c>
      <c r="E41" s="19">
        <v>12490604.48</v>
      </c>
      <c r="F41" s="19">
        <f t="shared" si="0"/>
        <v>1678.480000000447</v>
      </c>
      <c r="G41" s="19">
        <v>104500</v>
      </c>
      <c r="H41" s="19">
        <v>101610</v>
      </c>
      <c r="I41" s="19">
        <f t="shared" si="1"/>
        <v>2890</v>
      </c>
      <c r="J41" s="20">
        <f t="shared" si="2"/>
        <v>0.97234449760765551</v>
      </c>
      <c r="K41" s="20">
        <f>H41/H57</f>
        <v>4.1511292523930654E-4</v>
      </c>
    </row>
    <row r="42" spans="1:11" outlineLevel="1" x14ac:dyDescent="0.2">
      <c r="A42" s="17" t="s">
        <v>42</v>
      </c>
      <c r="B42" s="18" t="s">
        <v>95</v>
      </c>
      <c r="C42" s="17" t="s">
        <v>96</v>
      </c>
      <c r="D42" s="19">
        <v>13409602</v>
      </c>
      <c r="E42" s="19">
        <v>13541458.68</v>
      </c>
      <c r="F42" s="19">
        <f t="shared" si="0"/>
        <v>131856.6799999997</v>
      </c>
      <c r="G42" s="19">
        <v>3345803.75</v>
      </c>
      <c r="H42" s="19">
        <v>2954893.83</v>
      </c>
      <c r="I42" s="19">
        <f t="shared" si="1"/>
        <v>390909.91999999993</v>
      </c>
      <c r="J42" s="20">
        <f t="shared" si="2"/>
        <v>0.88316412162548386</v>
      </c>
      <c r="K42" s="20">
        <f>H42/H57</f>
        <v>1.2071790390147408E-2</v>
      </c>
    </row>
    <row r="43" spans="1:11" x14ac:dyDescent="0.2">
      <c r="A43" s="12" t="s">
        <v>45</v>
      </c>
      <c r="B43" s="22" t="s">
        <v>77</v>
      </c>
      <c r="C43" s="14" t="s">
        <v>75</v>
      </c>
      <c r="D43" s="15">
        <v>93647659</v>
      </c>
      <c r="E43" s="15">
        <v>94528783.790000007</v>
      </c>
      <c r="F43" s="15">
        <f t="shared" si="0"/>
        <v>881124.79000000656</v>
      </c>
      <c r="G43" s="15">
        <v>24763149.739999998</v>
      </c>
      <c r="H43" s="15">
        <v>23951868.75</v>
      </c>
      <c r="I43" s="15">
        <f t="shared" si="1"/>
        <v>811280.98999999836</v>
      </c>
      <c r="J43" s="16">
        <f t="shared" si="2"/>
        <v>0.96723837643764943</v>
      </c>
      <c r="K43" s="16">
        <f>H43/H57</f>
        <v>9.7851887626812642E-2</v>
      </c>
    </row>
    <row r="44" spans="1:11" outlineLevel="1" x14ac:dyDescent="0.2">
      <c r="A44" s="17" t="s">
        <v>45</v>
      </c>
      <c r="B44" s="18" t="s">
        <v>46</v>
      </c>
      <c r="C44" s="17" t="s">
        <v>47</v>
      </c>
      <c r="D44" s="19">
        <v>85354798</v>
      </c>
      <c r="E44" s="19">
        <v>86235922.790000007</v>
      </c>
      <c r="F44" s="19">
        <f t="shared" si="0"/>
        <v>881124.79000000656</v>
      </c>
      <c r="G44" s="19">
        <v>22731113.739999998</v>
      </c>
      <c r="H44" s="19">
        <v>21950686.25</v>
      </c>
      <c r="I44" s="19">
        <f t="shared" si="1"/>
        <v>780427.48999999836</v>
      </c>
      <c r="J44" s="20">
        <f t="shared" si="2"/>
        <v>0.96566699287476276</v>
      </c>
      <c r="K44" s="20">
        <f>H44/H57</f>
        <v>8.9676346621865202E-2</v>
      </c>
    </row>
    <row r="45" spans="1:11" ht="22.5" outlineLevel="1" x14ac:dyDescent="0.2">
      <c r="A45" s="17" t="s">
        <v>45</v>
      </c>
      <c r="B45" s="18" t="s">
        <v>97</v>
      </c>
      <c r="C45" s="17" t="s">
        <v>98</v>
      </c>
      <c r="D45" s="19">
        <v>8292861</v>
      </c>
      <c r="E45" s="19">
        <v>8292861</v>
      </c>
      <c r="F45" s="19">
        <f t="shared" si="0"/>
        <v>0</v>
      </c>
      <c r="G45" s="19">
        <v>2032036</v>
      </c>
      <c r="H45" s="19">
        <v>2001182.5</v>
      </c>
      <c r="I45" s="19">
        <f t="shared" si="1"/>
        <v>30853.5</v>
      </c>
      <c r="J45" s="20">
        <f t="shared" si="2"/>
        <v>0.98481645994460731</v>
      </c>
      <c r="K45" s="20">
        <f>H45/H57</f>
        <v>8.1755410049474311E-3</v>
      </c>
    </row>
    <row r="46" spans="1:11" x14ac:dyDescent="0.2">
      <c r="A46" s="12" t="s">
        <v>48</v>
      </c>
      <c r="B46" s="22" t="s">
        <v>78</v>
      </c>
      <c r="C46" s="14" t="s">
        <v>74</v>
      </c>
      <c r="D46" s="15">
        <f>SUM(D47:D49)</f>
        <v>70036464.400000006</v>
      </c>
      <c r="E46" s="15">
        <v>72193409.719999999</v>
      </c>
      <c r="F46" s="15">
        <f t="shared" si="0"/>
        <v>2156945.3199999928</v>
      </c>
      <c r="G46" s="15">
        <v>16905831.760000002</v>
      </c>
      <c r="H46" s="15">
        <v>11630774.48</v>
      </c>
      <c r="I46" s="15">
        <f t="shared" si="1"/>
        <v>5275057.2800000012</v>
      </c>
      <c r="J46" s="16">
        <f t="shared" si="2"/>
        <v>0.68797410533322378</v>
      </c>
      <c r="K46" s="16">
        <f>H46/H57</f>
        <v>4.7515843098036359E-2</v>
      </c>
    </row>
    <row r="47" spans="1:11" outlineLevel="1" x14ac:dyDescent="0.2">
      <c r="A47" s="17" t="s">
        <v>48</v>
      </c>
      <c r="B47" s="18" t="s">
        <v>49</v>
      </c>
      <c r="C47" s="17" t="s">
        <v>50</v>
      </c>
      <c r="D47" s="19">
        <v>4646686.4000000004</v>
      </c>
      <c r="E47" s="19">
        <v>4649693.84</v>
      </c>
      <c r="F47" s="19">
        <f t="shared" si="0"/>
        <v>3007.4399999994785</v>
      </c>
      <c r="G47" s="19">
        <v>1244297.04</v>
      </c>
      <c r="H47" s="19">
        <v>1225101.76</v>
      </c>
      <c r="I47" s="19">
        <f t="shared" si="1"/>
        <v>19195.280000000028</v>
      </c>
      <c r="J47" s="20">
        <f t="shared" si="2"/>
        <v>0.98457339414710809</v>
      </c>
      <c r="K47" s="20">
        <f>H47/H57</f>
        <v>5.0049756452064048E-3</v>
      </c>
    </row>
    <row r="48" spans="1:11" outlineLevel="1" x14ac:dyDescent="0.2">
      <c r="A48" s="17" t="s">
        <v>48</v>
      </c>
      <c r="B48" s="18" t="s">
        <v>51</v>
      </c>
      <c r="C48" s="17" t="s">
        <v>52</v>
      </c>
      <c r="D48" s="19">
        <f>56969183+3118395</f>
        <v>60087578</v>
      </c>
      <c r="E48" s="19">
        <v>62241542.880000003</v>
      </c>
      <c r="F48" s="19">
        <f t="shared" si="0"/>
        <v>2153964.8800000027</v>
      </c>
      <c r="G48" s="19">
        <v>14745363.720000001</v>
      </c>
      <c r="H48" s="19">
        <v>9877115.4199999999</v>
      </c>
      <c r="I48" s="19">
        <f t="shared" si="1"/>
        <v>4868248.3000000007</v>
      </c>
      <c r="J48" s="20">
        <f t="shared" si="2"/>
        <v>0.6698454922887449</v>
      </c>
      <c r="K48" s="20">
        <f>H48/H57</f>
        <v>4.035152322529733E-2</v>
      </c>
    </row>
    <row r="49" spans="1:11" outlineLevel="1" x14ac:dyDescent="0.2">
      <c r="A49" s="17" t="s">
        <v>48</v>
      </c>
      <c r="B49" s="18" t="s">
        <v>99</v>
      </c>
      <c r="C49" s="17" t="s">
        <v>100</v>
      </c>
      <c r="D49" s="19">
        <v>5302200</v>
      </c>
      <c r="E49" s="19">
        <v>5302173</v>
      </c>
      <c r="F49" s="19">
        <f t="shared" si="0"/>
        <v>-27</v>
      </c>
      <c r="G49" s="19">
        <v>916171</v>
      </c>
      <c r="H49" s="19">
        <v>528557.30000000005</v>
      </c>
      <c r="I49" s="19">
        <f t="shared" si="1"/>
        <v>387613.69999999995</v>
      </c>
      <c r="J49" s="20">
        <f t="shared" si="2"/>
        <v>0.57691991997127179</v>
      </c>
      <c r="K49" s="20">
        <f>H49/H57</f>
        <v>2.1593442275326222E-3</v>
      </c>
    </row>
    <row r="50" spans="1:11" x14ac:dyDescent="0.2">
      <c r="A50" s="12" t="s">
        <v>53</v>
      </c>
      <c r="B50" s="22" t="s">
        <v>79</v>
      </c>
      <c r="C50" s="14" t="s">
        <v>76</v>
      </c>
      <c r="D50" s="15">
        <v>3278056</v>
      </c>
      <c r="E50" s="15">
        <v>5345456</v>
      </c>
      <c r="F50" s="15">
        <f t="shared" si="0"/>
        <v>2067400</v>
      </c>
      <c r="G50" s="15">
        <v>2861683.17</v>
      </c>
      <c r="H50" s="15">
        <v>749888.87</v>
      </c>
      <c r="I50" s="15">
        <f t="shared" si="1"/>
        <v>2111794.2999999998</v>
      </c>
      <c r="J50" s="16">
        <f t="shared" si="2"/>
        <v>0.26204468679878351</v>
      </c>
      <c r="K50" s="16">
        <f>H50/H57</f>
        <v>3.0635622717261886E-3</v>
      </c>
    </row>
    <row r="51" spans="1:11" outlineLevel="1" x14ac:dyDescent="0.2">
      <c r="A51" s="17" t="s">
        <v>53</v>
      </c>
      <c r="B51" s="18" t="s">
        <v>54</v>
      </c>
      <c r="C51" s="17" t="s">
        <v>55</v>
      </c>
      <c r="D51" s="19">
        <v>3278056</v>
      </c>
      <c r="E51" s="19">
        <v>5345456</v>
      </c>
      <c r="F51" s="19">
        <f t="shared" si="0"/>
        <v>2067400</v>
      </c>
      <c r="G51" s="19">
        <v>2861683.17</v>
      </c>
      <c r="H51" s="19">
        <v>749888.87</v>
      </c>
      <c r="I51" s="19">
        <f t="shared" si="1"/>
        <v>2111794.2999999998</v>
      </c>
      <c r="J51" s="20">
        <f t="shared" si="2"/>
        <v>0.26204468679878351</v>
      </c>
      <c r="K51" s="20">
        <f>H51/H57</f>
        <v>3.0635622717261886E-3</v>
      </c>
    </row>
    <row r="52" spans="1:11" ht="21" x14ac:dyDescent="0.2">
      <c r="A52" s="12" t="s">
        <v>101</v>
      </c>
      <c r="B52" s="22" t="s">
        <v>112</v>
      </c>
      <c r="C52" s="23" t="s">
        <v>113</v>
      </c>
      <c r="D52" s="15">
        <v>6068415</v>
      </c>
      <c r="E52" s="15">
        <v>6068415</v>
      </c>
      <c r="F52" s="15">
        <f t="shared" si="0"/>
        <v>0</v>
      </c>
      <c r="G52" s="15">
        <v>1600000</v>
      </c>
      <c r="H52" s="15">
        <v>1600000</v>
      </c>
      <c r="I52" s="15">
        <f t="shared" si="1"/>
        <v>0</v>
      </c>
      <c r="J52" s="16">
        <f t="shared" si="2"/>
        <v>1</v>
      </c>
      <c r="K52" s="16">
        <f>H52/H57</f>
        <v>6.5365680580935972E-3</v>
      </c>
    </row>
    <row r="53" spans="1:11" outlineLevel="1" x14ac:dyDescent="0.2">
      <c r="A53" s="17" t="s">
        <v>101</v>
      </c>
      <c r="B53" s="18" t="s">
        <v>102</v>
      </c>
      <c r="C53" s="17" t="s">
        <v>103</v>
      </c>
      <c r="D53" s="19">
        <v>4468415</v>
      </c>
      <c r="E53" s="19">
        <v>4468415</v>
      </c>
      <c r="F53" s="19">
        <f t="shared" si="0"/>
        <v>0</v>
      </c>
      <c r="G53" s="19">
        <v>1200000</v>
      </c>
      <c r="H53" s="19">
        <v>1200000</v>
      </c>
      <c r="I53" s="19">
        <f t="shared" si="1"/>
        <v>0</v>
      </c>
      <c r="J53" s="20">
        <f t="shared" si="2"/>
        <v>1</v>
      </c>
      <c r="K53" s="20">
        <f>H53/H57</f>
        <v>4.9024260435701983E-3</v>
      </c>
    </row>
    <row r="54" spans="1:11" outlineLevel="1" x14ac:dyDescent="0.2">
      <c r="A54" s="17" t="s">
        <v>101</v>
      </c>
      <c r="B54" s="18" t="s">
        <v>104</v>
      </c>
      <c r="C54" s="17" t="s">
        <v>105</v>
      </c>
      <c r="D54" s="19">
        <v>1600000</v>
      </c>
      <c r="E54" s="19">
        <v>1600000</v>
      </c>
      <c r="F54" s="19">
        <f t="shared" si="0"/>
        <v>0</v>
      </c>
      <c r="G54" s="19">
        <v>400000</v>
      </c>
      <c r="H54" s="19">
        <v>400000</v>
      </c>
      <c r="I54" s="19">
        <f t="shared" si="1"/>
        <v>0</v>
      </c>
      <c r="J54" s="20">
        <f t="shared" si="2"/>
        <v>1</v>
      </c>
      <c r="K54" s="20">
        <f>H54/H57</f>
        <v>1.6341420145233993E-3</v>
      </c>
    </row>
    <row r="55" spans="1:11" ht="21" x14ac:dyDescent="0.2">
      <c r="A55" s="12" t="s">
        <v>106</v>
      </c>
      <c r="B55" s="22" t="s">
        <v>114</v>
      </c>
      <c r="C55" s="23" t="s">
        <v>115</v>
      </c>
      <c r="D55" s="15">
        <f>D56</f>
        <v>0</v>
      </c>
      <c r="E55" s="15">
        <f>E56</f>
        <v>0</v>
      </c>
      <c r="F55" s="15">
        <f t="shared" si="0"/>
        <v>0</v>
      </c>
      <c r="G55" s="15">
        <f>G56</f>
        <v>0</v>
      </c>
      <c r="H55" s="15">
        <f>H56</f>
        <v>227670</v>
      </c>
      <c r="I55" s="15">
        <f t="shared" si="1"/>
        <v>-227670</v>
      </c>
      <c r="J55" s="16"/>
      <c r="K55" s="16">
        <f>H55/H57</f>
        <v>9.3011278111635582E-4</v>
      </c>
    </row>
    <row r="56" spans="1:11" outlineLevel="1" x14ac:dyDescent="0.2">
      <c r="A56" s="17" t="s">
        <v>106</v>
      </c>
      <c r="B56" s="18" t="s">
        <v>107</v>
      </c>
      <c r="C56" s="17" t="s">
        <v>108</v>
      </c>
      <c r="D56" s="19">
        <v>0</v>
      </c>
      <c r="E56" s="19">
        <v>0</v>
      </c>
      <c r="F56" s="19">
        <f t="shared" si="0"/>
        <v>0</v>
      </c>
      <c r="G56" s="19">
        <v>0</v>
      </c>
      <c r="H56" s="19">
        <v>227670</v>
      </c>
      <c r="I56" s="19">
        <f t="shared" si="1"/>
        <v>-227670</v>
      </c>
      <c r="J56" s="20"/>
      <c r="K56" s="20">
        <f>H56/H57</f>
        <v>9.3011278111635582E-4</v>
      </c>
    </row>
    <row r="57" spans="1:11" x14ac:dyDescent="0.2">
      <c r="B57" s="24"/>
      <c r="C57" s="25" t="s">
        <v>56</v>
      </c>
      <c r="D57" s="26">
        <f>D12+D19+D21+D25+D31+D36+D38+D43+D46+D50+D52+D55</f>
        <v>1176529362</v>
      </c>
      <c r="E57" s="26">
        <v>1271549086.0699999</v>
      </c>
      <c r="F57" s="26">
        <f t="shared" si="0"/>
        <v>95019724.069999933</v>
      </c>
      <c r="G57" s="26">
        <v>272571753.50999999</v>
      </c>
      <c r="H57" s="26">
        <f>244548897.53+200+H55</f>
        <v>244776767.53</v>
      </c>
      <c r="I57" s="26">
        <f t="shared" si="1"/>
        <v>27794985.979999989</v>
      </c>
      <c r="J57" s="27">
        <f>H57/G57</f>
        <v>0.89802690256024542</v>
      </c>
      <c r="K57" s="27">
        <f>H57/H57</f>
        <v>1</v>
      </c>
    </row>
    <row r="58" spans="1:11" ht="56.25" x14ac:dyDescent="0.2">
      <c r="A58" s="3"/>
      <c r="B58" s="28"/>
      <c r="C58" s="29" t="s">
        <v>123</v>
      </c>
      <c r="D58" s="30">
        <v>523120700</v>
      </c>
      <c r="E58" s="30">
        <v>524862370.31999999</v>
      </c>
      <c r="F58" s="19">
        <f t="shared" si="0"/>
        <v>1741670.3199999928</v>
      </c>
      <c r="G58" s="30">
        <v>103745423</v>
      </c>
      <c r="H58" s="30">
        <v>90202014.670000002</v>
      </c>
      <c r="I58" s="30">
        <f t="shared" ref="I58" si="3">G58-H58</f>
        <v>13543408.329999998</v>
      </c>
      <c r="J58" s="31">
        <f t="shared" ref="J58" si="4">H58/G58</f>
        <v>0.86945536546706259</v>
      </c>
      <c r="K58" s="31">
        <f>H58/H57</f>
        <v>0.36850725491725755</v>
      </c>
    </row>
    <row r="59" spans="1:11" x14ac:dyDescent="0.2">
      <c r="A59" s="3"/>
    </row>
    <row r="62" spans="1:11" x14ac:dyDescent="0.2">
      <c r="B62" s="4" t="s">
        <v>121</v>
      </c>
    </row>
  </sheetData>
  <mergeCells count="1">
    <mergeCell ref="B2:K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консолидация</vt:lpstr>
      <vt:lpstr>консолидация!Заголовки_для_печати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kristel_iv</cp:lastModifiedBy>
  <cp:lastPrinted>2015-04-15T02:39:44Z</cp:lastPrinted>
  <dcterms:created xsi:type="dcterms:W3CDTF">2002-03-11T10:22:12Z</dcterms:created>
  <dcterms:modified xsi:type="dcterms:W3CDTF">2015-07-21T02:42:27Z</dcterms:modified>
</cp:coreProperties>
</file>