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30" yWindow="255" windowWidth="15450" windowHeight="10320"/>
  </bookViews>
  <sheets>
    <sheet name="консолидация" sheetId="5" r:id="rId1"/>
  </sheets>
  <definedNames>
    <definedName name="_xlnm.Print_Titles" localSheetId="0">консолидация!$11:$11</definedName>
  </definedNames>
  <calcPr calcId="144525"/>
</workbook>
</file>

<file path=xl/calcChain.xml><?xml version="1.0" encoding="utf-8"?>
<calcChain xmlns="http://schemas.openxmlformats.org/spreadsheetml/2006/main">
  <c r="D32" i="5" l="1"/>
  <c r="D36" i="5"/>
  <c r="D49" i="5"/>
  <c r="J58" i="5" l="1"/>
  <c r="I58" i="5"/>
  <c r="H58" i="5"/>
  <c r="F58" i="5"/>
  <c r="H13" i="5" l="1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I12" i="5"/>
  <c r="H12" i="5"/>
  <c r="J17" i="5" l="1"/>
  <c r="F17" i="5"/>
  <c r="J52" i="5" l="1"/>
  <c r="F52" i="5"/>
  <c r="D15" i="5" l="1"/>
  <c r="D19" i="5"/>
  <c r="D47" i="5" l="1"/>
  <c r="D12" i="5"/>
  <c r="J47" i="5"/>
  <c r="D57" i="5" l="1"/>
  <c r="J56" i="5"/>
  <c r="J57" i="5"/>
  <c r="J55" i="5"/>
  <c r="J54" i="5"/>
  <c r="J53" i="5"/>
  <c r="J51" i="5"/>
  <c r="J50" i="5"/>
  <c r="J49" i="5"/>
  <c r="J48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6" i="5"/>
  <c r="J14" i="5"/>
  <c r="J13" i="5"/>
  <c r="J12" i="5"/>
  <c r="J15" i="5"/>
  <c r="F13" i="5"/>
  <c r="F14" i="5"/>
  <c r="F15" i="5"/>
  <c r="F16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3" i="5"/>
  <c r="F54" i="5"/>
  <c r="F55" i="5"/>
  <c r="F56" i="5"/>
  <c r="F12" i="5"/>
  <c r="F57" i="5" l="1"/>
</calcChain>
</file>

<file path=xl/sharedStrings.xml><?xml version="1.0" encoding="utf-8"?>
<sst xmlns="http://schemas.openxmlformats.org/spreadsheetml/2006/main" count="154" uniqueCount="122">
  <si>
    <t>Администрация Усть-Турского сельского поселения</t>
  </si>
  <si>
    <t>(наименование органа, исполняющего бюджет)</t>
  </si>
  <si>
    <t xml:space="preserve"> на 01.04.2014 г.</t>
  </si>
  <si>
    <t>руб.</t>
  </si>
  <si>
    <t>Раздел</t>
  </si>
  <si>
    <t>КФСР</t>
  </si>
  <si>
    <t>Наименование КФСР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</si>
  <si>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</si>
  <si>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</si>
  <si>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</si>
  <si>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</si>
  <si>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</si>
  <si>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</si>
  <si>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</si>
  <si>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</si>
  <si>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</si>
  <si>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</si>
  <si>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</si>
  <si>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</si>
  <si>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</si>
  <si>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</si>
  <si>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</si>
  <si>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</si>
  <si>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</si>
  <si>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</si>
  <si>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</si>
  <si>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</t>
  </si>
  <si>
    <t>0406</t>
  </si>
  <si>
    <t>Водные ресурсы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</si>
  <si>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</si>
  <si>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</si>
  <si>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</si>
  <si>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</si>
  <si>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</si>
  <si>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</si>
  <si>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</si>
  <si>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</si>
  <si>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</si>
  <si>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</si>
  <si>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</si>
  <si>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</si>
  <si>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</si>
  <si>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</t>
  </si>
  <si>
    <t>0701</t>
  </si>
  <si>
    <t>Дошкольное образование</t>
  </si>
  <si>
    <t>08</t>
  </si>
  <si>
    <t>0801</t>
  </si>
  <si>
    <t>Культура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</si>
  <si>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</si>
  <si>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</si>
  <si>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</si>
  <si>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</si>
  <si>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</si>
  <si>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11</t>
  </si>
  <si>
    <t>1102</t>
  </si>
  <si>
    <t>Массовый спорт</t>
  </si>
  <si>
    <t>Итого</t>
  </si>
  <si>
    <t>Отклонение</t>
  </si>
  <si>
    <t>% испол.</t>
  </si>
  <si>
    <t>Удел.вес в структуре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</si>
  <si>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</si>
  <si>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</si>
  <si>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</si>
  <si>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</si>
  <si>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0100 </t>
  </si>
  <si>
    <t>0200</t>
  </si>
  <si>
    <t>0300</t>
  </si>
  <si>
    <t>0400</t>
  </si>
  <si>
    <t>0500</t>
  </si>
  <si>
    <t>ЖИЛИЩНО-КОММУНАЛЬНОЕ ХОЗЯЙСТВО</t>
  </si>
  <si>
    <t>0700</t>
  </si>
  <si>
    <t>ОБРАЗОВАНИЕ</t>
  </si>
  <si>
    <t>СОЦИАЛЬНАЯ ПОЛИТИКА</t>
  </si>
  <si>
    <t>КУЛЬТУРА</t>
  </si>
  <si>
    <t>0800</t>
  </si>
  <si>
    <t>1000</t>
  </si>
  <si>
    <t>1100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</si>
  <si>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</si>
  <si>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</si>
  <si>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</si>
  <si>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</si>
  <si>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</si>
  <si>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</si>
  <si>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</si>
  <si>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</si>
  <si>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06</t>
  </si>
  <si>
    <t>0603</t>
  </si>
  <si>
    <t>Охрана объектов растительного и животного мира и среды их обитания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</si>
  <si>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</si>
  <si>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</si>
  <si>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</si>
  <si>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</si>
  <si>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</si>
  <si>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</si>
  <si>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0804</t>
  </si>
  <si>
    <t>Другие вопросы в области культуры, кинематографии</t>
  </si>
  <si>
    <t>1004</t>
  </si>
  <si>
    <t>Охрана семьи и детства</t>
  </si>
  <si>
    <t>12</t>
  </si>
  <si>
    <t>1201</t>
  </si>
  <si>
    <t>Телевидение и радиовещание</t>
  </si>
  <si>
    <t>1202</t>
  </si>
  <si>
    <t>Периодическая печать и издательства</t>
  </si>
  <si>
    <t>КОСГУ (кроме): 251</t>
  </si>
  <si>
    <t>0600</t>
  </si>
  <si>
    <t>ОХРАНА ОКРУЖАЮЩЕЙ СРЕДЫ</t>
  </si>
  <si>
    <t>1200</t>
  </si>
  <si>
    <t>СРЕДСТВА МАССОВОЙ ИНФОРМАЦИИ</t>
  </si>
  <si>
    <t>Дата печати 14.04.2014 (16:28:46)</t>
  </si>
  <si>
    <t>Бюджет: Консолидированный</t>
  </si>
  <si>
    <t>Утвержденный годовой план на 2015 год</t>
  </si>
  <si>
    <t>Уточненный  годовой план на 2015 год</t>
  </si>
  <si>
    <t>исп. Кристель И.В., тел. 6 45 20</t>
  </si>
  <si>
    <t>1101</t>
  </si>
  <si>
    <t>Физическая культура</t>
  </si>
  <si>
    <t>0107</t>
  </si>
  <si>
    <t>Обеспечение проведения выборов и референдумов</t>
  </si>
  <si>
    <t>Исполнено за 2015 год</t>
  </si>
  <si>
    <t xml:space="preserve">Остаток от плана </t>
  </si>
  <si>
    <r>
      <t xml:space="preserve">Исполнение расходов </t>
    </r>
    <r>
      <rPr>
        <b/>
        <u/>
        <sz val="14"/>
        <rFont val="Times New Roman"/>
        <family val="1"/>
        <charset val="204"/>
      </rPr>
      <t>консолидированного</t>
    </r>
    <r>
      <rPr>
        <b/>
        <sz val="14"/>
        <rFont val="Times New Roman"/>
        <family val="1"/>
        <charset val="204"/>
      </rPr>
      <t xml:space="preserve"> бюджета Кунгурского муниципального района за 2015 год, руб.</t>
    </r>
  </si>
  <si>
    <t>В т. ч. расходы за счёт безвозмездных поступлений от других бюджетов бюджетной системы РФ, имеющих целевое назначение (с учетом остатков прошлых лет)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</si>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</sst>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2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3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vertical="top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22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left"/>
    </xf>
    <xf numFmtId="165" fontId="7" fillId="2" borderId="2" xfId="0" applyNumberFormat="1" applyFont="1" applyFill="1" applyBorder="1" applyAlignment="1">
      <alignment horizontal="right"/>
    </xf>
    <xf numFmtId="49" fontId="11" fillId="2" borderId="6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pane xSplit="3" ySplit="11" topLeftCell="D42" activePane="bottomRight" state="frozen"/>
      <selection activeCell="B1" sqref="B1"/>
      <selection pane="topRight" activeCell="D1" sqref="D1"/>
      <selection pane="bottomLeft" activeCell="B12" sqref="B12"/>
      <selection pane="bottomRight" activeCell="E58" sqref="E58"/>
    </sheetView>
  </sheetViews>
  <sheetFormatPr defaultRowHeight="12.75" outlineLevelRow="1" x14ac:dyDescent="0.2"/>
  <cols>
    <col min="1" max="1" width="4" style="9" hidden="1" customWidth="1"/>
    <col min="2" max="2" width="6.7109375" style="9" customWidth="1"/>
    <col min="3" max="3" width="30.7109375" style="9" customWidth="1"/>
    <col min="4" max="4" width="12.28515625" style="9" customWidth="1"/>
    <col min="5" max="5" width="13.140625" style="9" customWidth="1"/>
    <col min="6" max="6" width="12.28515625" style="9" customWidth="1"/>
    <col min="7" max="7" width="13.28515625" style="9" customWidth="1"/>
    <col min="8" max="8" width="12.28515625" style="9" customWidth="1"/>
    <col min="9" max="10" width="8.7109375" style="9" customWidth="1"/>
    <col min="11" max="16384" width="9.140625" style="9"/>
  </cols>
  <sheetData>
    <row r="1" spans="1:10" ht="12.75" customHeight="1" x14ac:dyDescent="0.2">
      <c r="A1" s="2" t="s">
        <v>0</v>
      </c>
      <c r="B1" s="2"/>
      <c r="C1" s="2"/>
      <c r="D1" s="2"/>
      <c r="E1" s="2"/>
      <c r="F1" s="2"/>
      <c r="G1" s="4"/>
      <c r="H1" s="4"/>
      <c r="I1" s="4"/>
      <c r="J1" s="4"/>
    </row>
    <row r="2" spans="1:10" ht="38.25" customHeight="1" x14ac:dyDescent="0.3">
      <c r="A2" s="10" t="s">
        <v>1</v>
      </c>
      <c r="B2" s="11" t="s">
        <v>119</v>
      </c>
      <c r="C2" s="11"/>
      <c r="D2" s="11"/>
      <c r="E2" s="11"/>
      <c r="F2" s="11"/>
      <c r="G2" s="11"/>
      <c r="H2" s="11"/>
      <c r="I2" s="11"/>
      <c r="J2" s="11"/>
    </row>
    <row r="3" spans="1:10" ht="18.75" customHeight="1" x14ac:dyDescent="0.2">
      <c r="A3" s="12"/>
      <c r="B3" s="3"/>
      <c r="C3" s="3"/>
      <c r="D3" s="3"/>
      <c r="E3" s="3"/>
      <c r="F3" s="3"/>
      <c r="G3" s="3"/>
      <c r="H3" s="3"/>
      <c r="I3" s="3"/>
      <c r="J3" s="3"/>
    </row>
    <row r="4" spans="1:10" ht="14.25" hidden="1" x14ac:dyDescent="0.2">
      <c r="A4" s="12" t="s">
        <v>2</v>
      </c>
      <c r="B4" s="3"/>
      <c r="C4" s="3"/>
      <c r="D4" s="3"/>
      <c r="E4" s="13"/>
      <c r="F4" s="13"/>
      <c r="G4" s="13"/>
      <c r="H4" s="13"/>
      <c r="I4" s="13"/>
      <c r="J4" s="13"/>
    </row>
    <row r="5" spans="1:10" hidden="1" x14ac:dyDescent="0.2">
      <c r="A5" s="4" t="s">
        <v>108</v>
      </c>
      <c r="B5" s="4"/>
      <c r="C5" s="4"/>
      <c r="D5" s="4"/>
      <c r="E5" s="4"/>
      <c r="F5" s="4"/>
      <c r="G5" s="4"/>
      <c r="H5" s="4"/>
      <c r="I5" s="4"/>
      <c r="J5" s="4"/>
    </row>
    <row r="6" spans="1:10" hidden="1" x14ac:dyDescent="0.2">
      <c r="A6" s="14"/>
      <c r="B6" s="5"/>
      <c r="C6" s="5"/>
      <c r="D6" s="5"/>
      <c r="E6" s="5"/>
      <c r="F6" s="5"/>
      <c r="G6" s="5"/>
      <c r="H6" s="5"/>
      <c r="I6" s="5"/>
      <c r="J6" s="5"/>
    </row>
    <row r="7" spans="1:10" ht="12.75" hidden="1" customHeight="1" x14ac:dyDescent="0.2">
      <c r="A7" s="14" t="s">
        <v>109</v>
      </c>
      <c r="B7" s="5"/>
      <c r="C7" s="5"/>
      <c r="D7" s="5"/>
      <c r="E7" s="5"/>
      <c r="F7" s="5"/>
      <c r="G7" s="5"/>
      <c r="H7" s="5"/>
      <c r="I7" s="5"/>
      <c r="J7" s="5"/>
    </row>
    <row r="8" spans="1:10" ht="12.75" hidden="1" customHeight="1" x14ac:dyDescent="0.2">
      <c r="A8" s="14" t="s">
        <v>103</v>
      </c>
      <c r="B8" s="5"/>
      <c r="C8" s="5"/>
      <c r="D8" s="5"/>
      <c r="E8" s="5"/>
      <c r="F8" s="5"/>
      <c r="G8" s="5"/>
      <c r="H8" s="5"/>
      <c r="I8" s="5"/>
      <c r="J8" s="5"/>
    </row>
    <row r="9" spans="1:10" hidden="1" x14ac:dyDescent="0.2">
      <c r="A9" s="14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">
      <c r="A10" s="4" t="s">
        <v>3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51" x14ac:dyDescent="0.2">
      <c r="A11" s="15" t="s">
        <v>4</v>
      </c>
      <c r="B11" s="15" t="s">
        <v>5</v>
      </c>
      <c r="C11" s="15" t="s">
        <v>6</v>
      </c>
      <c r="D11" s="1" t="s">
        <v>110</v>
      </c>
      <c r="E11" s="1" t="s">
        <v>111</v>
      </c>
      <c r="F11" s="1" t="s">
        <v>57</v>
      </c>
      <c r="G11" s="1" t="s">
        <v>117</v>
      </c>
      <c r="H11" s="1" t="s">
        <v>118</v>
      </c>
      <c r="I11" s="1" t="s">
        <v>58</v>
      </c>
      <c r="J11" s="1" t="s">
        <v>59</v>
      </c>
    </row>
    <row r="12" spans="1:10" ht="25.5" x14ac:dyDescent="0.2">
      <c r="A12" s="16" t="s">
        <v>7</v>
      </c>
      <c r="B12" s="17" t="s">
        <v>64</v>
      </c>
      <c r="C12" s="18" t="s">
        <v>60</v>
      </c>
      <c r="D12" s="6">
        <f>SUM(D13:D19)</f>
        <v>139225246</v>
      </c>
      <c r="E12" s="6">
        <v>145382447.28999999</v>
      </c>
      <c r="F12" s="6">
        <f>E12-D12</f>
        <v>6157201.2899999917</v>
      </c>
      <c r="G12" s="6">
        <v>142377146.72</v>
      </c>
      <c r="H12" s="6">
        <f>E12-G12</f>
        <v>3005300.5699999928</v>
      </c>
      <c r="I12" s="19">
        <f>G12/E12</f>
        <v>0.97932831214482718</v>
      </c>
      <c r="J12" s="19">
        <f>G12/G57</f>
        <v>0.1005540365808177</v>
      </c>
    </row>
    <row r="13" spans="1:10" ht="45" outlineLevel="1" x14ac:dyDescent="0.2">
      <c r="A13" s="20" t="s">
        <v>7</v>
      </c>
      <c r="B13" s="21" t="s">
        <v>8</v>
      </c>
      <c r="C13" s="20" t="s">
        <v>9</v>
      </c>
      <c r="D13" s="7">
        <v>15006381</v>
      </c>
      <c r="E13" s="7">
        <v>14978552.02</v>
      </c>
      <c r="F13" s="7">
        <f t="shared" ref="F13:F58" si="0">E13-D13</f>
        <v>-27828.980000000447</v>
      </c>
      <c r="G13" s="7">
        <v>14855005.09</v>
      </c>
      <c r="H13" s="7">
        <f t="shared" ref="H13:H58" si="1">E13-G13</f>
        <v>123546.9299999997</v>
      </c>
      <c r="I13" s="22">
        <f t="shared" ref="I13:I58" si="2">G13/E13</f>
        <v>0.99175174410483502</v>
      </c>
      <c r="J13" s="22">
        <f>G13/G57</f>
        <v>1.049136578193743E-2</v>
      </c>
    </row>
    <row r="14" spans="1:10" ht="56.25" outlineLevel="1" x14ac:dyDescent="0.2">
      <c r="A14" s="20" t="s">
        <v>7</v>
      </c>
      <c r="B14" s="21" t="s">
        <v>10</v>
      </c>
      <c r="C14" s="20" t="s">
        <v>11</v>
      </c>
      <c r="D14" s="7">
        <v>4168211</v>
      </c>
      <c r="E14" s="7">
        <v>4094446.38</v>
      </c>
      <c r="F14" s="7">
        <f t="shared" si="0"/>
        <v>-73764.620000000112</v>
      </c>
      <c r="G14" s="7">
        <v>4031593.69</v>
      </c>
      <c r="H14" s="7">
        <f t="shared" si="1"/>
        <v>62852.689999999944</v>
      </c>
      <c r="I14" s="22">
        <f t="shared" si="2"/>
        <v>0.98464928242630934</v>
      </c>
      <c r="J14" s="22">
        <f>G14/G57</f>
        <v>2.8473180473303264E-3</v>
      </c>
    </row>
    <row r="15" spans="1:10" ht="67.5" outlineLevel="1" x14ac:dyDescent="0.2">
      <c r="A15" s="20" t="s">
        <v>7</v>
      </c>
      <c r="B15" s="21" t="s">
        <v>12</v>
      </c>
      <c r="C15" s="20" t="s">
        <v>13</v>
      </c>
      <c r="D15" s="7">
        <f>63295052.61-400</f>
        <v>63294652.609999999</v>
      </c>
      <c r="E15" s="7">
        <v>64478175.740000002</v>
      </c>
      <c r="F15" s="7">
        <f t="shared" si="0"/>
        <v>1183523.1300000027</v>
      </c>
      <c r="G15" s="7">
        <v>63788451.960000001</v>
      </c>
      <c r="H15" s="7">
        <f t="shared" si="1"/>
        <v>689723.78000000119</v>
      </c>
      <c r="I15" s="22">
        <f t="shared" si="2"/>
        <v>0.9893029886146093</v>
      </c>
      <c r="J15" s="22">
        <f>G15/G57</f>
        <v>4.5050673367080185E-2</v>
      </c>
    </row>
    <row r="16" spans="1:10" ht="45" outlineLevel="1" x14ac:dyDescent="0.2">
      <c r="A16" s="20" t="s">
        <v>7</v>
      </c>
      <c r="B16" s="21" t="s">
        <v>77</v>
      </c>
      <c r="C16" s="20" t="s">
        <v>78</v>
      </c>
      <c r="D16" s="7">
        <v>14284406</v>
      </c>
      <c r="E16" s="7">
        <v>14781876.300000001</v>
      </c>
      <c r="F16" s="7">
        <f t="shared" si="0"/>
        <v>497470.30000000075</v>
      </c>
      <c r="G16" s="7">
        <v>14768559.949999999</v>
      </c>
      <c r="H16" s="7">
        <f t="shared" si="1"/>
        <v>13316.35000000149</v>
      </c>
      <c r="I16" s="22">
        <f t="shared" si="2"/>
        <v>0.99909914345582762</v>
      </c>
      <c r="J16" s="22">
        <f>G16/G57</f>
        <v>1.0430313794522002E-2</v>
      </c>
    </row>
    <row r="17" spans="1:10" ht="22.5" outlineLevel="1" x14ac:dyDescent="0.2">
      <c r="A17" s="20"/>
      <c r="B17" s="21" t="s">
        <v>115</v>
      </c>
      <c r="C17" s="20" t="s">
        <v>116</v>
      </c>
      <c r="D17" s="7">
        <v>0</v>
      </c>
      <c r="E17" s="7">
        <v>43000</v>
      </c>
      <c r="F17" s="7">
        <f t="shared" si="0"/>
        <v>43000</v>
      </c>
      <c r="G17" s="7">
        <v>43000</v>
      </c>
      <c r="H17" s="7">
        <f t="shared" si="1"/>
        <v>0</v>
      </c>
      <c r="I17" s="22">
        <f t="shared" si="2"/>
        <v>1</v>
      </c>
      <c r="J17" s="22">
        <f>G17/G57</f>
        <v>3.0368803368973435E-5</v>
      </c>
    </row>
    <row r="18" spans="1:10" outlineLevel="1" x14ac:dyDescent="0.2">
      <c r="A18" s="20" t="s">
        <v>7</v>
      </c>
      <c r="B18" s="21" t="s">
        <v>14</v>
      </c>
      <c r="C18" s="20" t="s">
        <v>15</v>
      </c>
      <c r="D18" s="7">
        <v>2023071</v>
      </c>
      <c r="E18" s="7">
        <v>1448755</v>
      </c>
      <c r="F18" s="7">
        <f t="shared" si="0"/>
        <v>-574316</v>
      </c>
      <c r="G18" s="7">
        <v>0</v>
      </c>
      <c r="H18" s="7">
        <f t="shared" si="1"/>
        <v>1448755</v>
      </c>
      <c r="I18" s="22">
        <f t="shared" si="2"/>
        <v>0</v>
      </c>
      <c r="J18" s="22">
        <f>G18/G57</f>
        <v>0</v>
      </c>
    </row>
    <row r="19" spans="1:10" outlineLevel="1" x14ac:dyDescent="0.2">
      <c r="A19" s="20" t="s">
        <v>7</v>
      </c>
      <c r="B19" s="21" t="s">
        <v>16</v>
      </c>
      <c r="C19" s="20" t="s">
        <v>17</v>
      </c>
      <c r="D19" s="7">
        <f>40525400.39-76876</f>
        <v>40448524.390000001</v>
      </c>
      <c r="E19" s="7">
        <v>45557641.850000001</v>
      </c>
      <c r="F19" s="7">
        <f t="shared" si="0"/>
        <v>5109117.4600000009</v>
      </c>
      <c r="G19" s="7">
        <v>44890536.030000001</v>
      </c>
      <c r="H19" s="7">
        <f t="shared" si="1"/>
        <v>667105.8200000003</v>
      </c>
      <c r="I19" s="22">
        <f t="shared" si="2"/>
        <v>0.98535688431380031</v>
      </c>
      <c r="J19" s="22">
        <f>G19/G57</f>
        <v>3.1703996786578773E-2</v>
      </c>
    </row>
    <row r="20" spans="1:10" x14ac:dyDescent="0.2">
      <c r="A20" s="16" t="s">
        <v>18</v>
      </c>
      <c r="B20" s="17" t="s">
        <v>65</v>
      </c>
      <c r="C20" s="23" t="s">
        <v>61</v>
      </c>
      <c r="D20" s="6">
        <v>2951400</v>
      </c>
      <c r="E20" s="6">
        <v>2949800</v>
      </c>
      <c r="F20" s="6">
        <f t="shared" si="0"/>
        <v>-1600</v>
      </c>
      <c r="G20" s="6">
        <v>2949650</v>
      </c>
      <c r="H20" s="6">
        <f t="shared" si="1"/>
        <v>150</v>
      </c>
      <c r="I20" s="19">
        <f t="shared" si="2"/>
        <v>0.99994914909485388</v>
      </c>
      <c r="J20" s="19">
        <f>G20/G57</f>
        <v>2.0831939734254068E-3</v>
      </c>
    </row>
    <row r="21" spans="1:10" ht="22.5" outlineLevel="1" x14ac:dyDescent="0.2">
      <c r="A21" s="20" t="s">
        <v>18</v>
      </c>
      <c r="B21" s="21" t="s">
        <v>19</v>
      </c>
      <c r="C21" s="20" t="s">
        <v>20</v>
      </c>
      <c r="D21" s="7">
        <v>2951400</v>
      </c>
      <c r="E21" s="7">
        <v>2949800</v>
      </c>
      <c r="F21" s="7">
        <f t="shared" si="0"/>
        <v>-1600</v>
      </c>
      <c r="G21" s="7">
        <v>2949650</v>
      </c>
      <c r="H21" s="7">
        <f t="shared" si="1"/>
        <v>150</v>
      </c>
      <c r="I21" s="22">
        <f t="shared" si="2"/>
        <v>0.99994914909485388</v>
      </c>
      <c r="J21" s="22">
        <f>G21/G57</f>
        <v>2.0831939734254068E-3</v>
      </c>
    </row>
    <row r="22" spans="1:10" ht="51" x14ac:dyDescent="0.2">
      <c r="A22" s="16" t="s">
        <v>21</v>
      </c>
      <c r="B22" s="17" t="s">
        <v>66</v>
      </c>
      <c r="C22" s="18" t="s">
        <v>62</v>
      </c>
      <c r="D22" s="6">
        <v>11015315</v>
      </c>
      <c r="E22" s="6">
        <v>10892943.26</v>
      </c>
      <c r="F22" s="6">
        <f t="shared" si="0"/>
        <v>-122371.74000000022</v>
      </c>
      <c r="G22" s="6">
        <v>10663335.99</v>
      </c>
      <c r="H22" s="6">
        <f t="shared" si="1"/>
        <v>229607.26999999955</v>
      </c>
      <c r="I22" s="19">
        <f t="shared" si="2"/>
        <v>0.97892146644670952</v>
      </c>
      <c r="J22" s="19">
        <f>G22/G57</f>
        <v>7.5309942776187831E-3</v>
      </c>
    </row>
    <row r="23" spans="1:10" ht="45" outlineLevel="1" x14ac:dyDescent="0.2">
      <c r="A23" s="20" t="s">
        <v>21</v>
      </c>
      <c r="B23" s="21" t="s">
        <v>22</v>
      </c>
      <c r="C23" s="20" t="s">
        <v>23</v>
      </c>
      <c r="D23" s="7">
        <v>5066597</v>
      </c>
      <c r="E23" s="7">
        <v>5057488.04</v>
      </c>
      <c r="F23" s="7">
        <f t="shared" si="0"/>
        <v>-9108.9599999999627</v>
      </c>
      <c r="G23" s="7">
        <v>5051488.04</v>
      </c>
      <c r="H23" s="7">
        <f t="shared" si="1"/>
        <v>6000</v>
      </c>
      <c r="I23" s="22">
        <f t="shared" si="2"/>
        <v>0.99881364029879149</v>
      </c>
      <c r="J23" s="22">
        <f>G23/G57</f>
        <v>3.5676196978483956E-3</v>
      </c>
    </row>
    <row r="24" spans="1:10" outlineLevel="1" x14ac:dyDescent="0.2">
      <c r="A24" s="20" t="s">
        <v>21</v>
      </c>
      <c r="B24" s="21" t="s">
        <v>24</v>
      </c>
      <c r="C24" s="20" t="s">
        <v>25</v>
      </c>
      <c r="D24" s="7">
        <v>5678718</v>
      </c>
      <c r="E24" s="7">
        <v>5705251.2199999997</v>
      </c>
      <c r="F24" s="7">
        <f t="shared" si="0"/>
        <v>26533.219999999739</v>
      </c>
      <c r="G24" s="7">
        <v>5481643.9500000002</v>
      </c>
      <c r="H24" s="7">
        <f t="shared" si="1"/>
        <v>223607.26999999955</v>
      </c>
      <c r="I24" s="22">
        <f t="shared" si="2"/>
        <v>0.96080676180986824</v>
      </c>
      <c r="J24" s="22">
        <f>G24/G57</f>
        <v>3.8714178431691359E-3</v>
      </c>
    </row>
    <row r="25" spans="1:10" ht="33.75" outlineLevel="1" x14ac:dyDescent="0.2">
      <c r="A25" s="20" t="s">
        <v>21</v>
      </c>
      <c r="B25" s="21" t="s">
        <v>79</v>
      </c>
      <c r="C25" s="20" t="s">
        <v>80</v>
      </c>
      <c r="D25" s="7">
        <v>270000</v>
      </c>
      <c r="E25" s="7">
        <v>130204</v>
      </c>
      <c r="F25" s="7">
        <f t="shared" si="0"/>
        <v>-139796</v>
      </c>
      <c r="G25" s="7">
        <v>130204</v>
      </c>
      <c r="H25" s="7">
        <f t="shared" si="1"/>
        <v>0</v>
      </c>
      <c r="I25" s="22">
        <f t="shared" si="2"/>
        <v>1</v>
      </c>
      <c r="J25" s="22">
        <f>G25/G57</f>
        <v>9.1956736601251564E-5</v>
      </c>
    </row>
    <row r="26" spans="1:10" x14ac:dyDescent="0.2">
      <c r="A26" s="16" t="s">
        <v>26</v>
      </c>
      <c r="B26" s="24" t="s">
        <v>67</v>
      </c>
      <c r="C26" s="18" t="s">
        <v>63</v>
      </c>
      <c r="D26" s="6">
        <v>137459222</v>
      </c>
      <c r="E26" s="6">
        <v>172277537.96000001</v>
      </c>
      <c r="F26" s="6">
        <f t="shared" si="0"/>
        <v>34818315.960000008</v>
      </c>
      <c r="G26" s="6">
        <v>157458627.66</v>
      </c>
      <c r="H26" s="6">
        <f t="shared" si="1"/>
        <v>14818910.300000012</v>
      </c>
      <c r="I26" s="19">
        <f t="shared" si="2"/>
        <v>0.91398234223987618</v>
      </c>
      <c r="J26" s="19">
        <f>G26/G57</f>
        <v>0.11120535121290562</v>
      </c>
    </row>
    <row r="27" spans="1:10" outlineLevel="1" x14ac:dyDescent="0.2">
      <c r="A27" s="20" t="s">
        <v>26</v>
      </c>
      <c r="B27" s="21" t="s">
        <v>81</v>
      </c>
      <c r="C27" s="20" t="s">
        <v>82</v>
      </c>
      <c r="D27" s="7">
        <v>13917988</v>
      </c>
      <c r="E27" s="7">
        <v>24884172</v>
      </c>
      <c r="F27" s="7">
        <f t="shared" si="0"/>
        <v>10966184</v>
      </c>
      <c r="G27" s="7">
        <v>19814868.850000001</v>
      </c>
      <c r="H27" s="7">
        <f t="shared" si="1"/>
        <v>5069303.1499999985</v>
      </c>
      <c r="I27" s="22">
        <f t="shared" si="2"/>
        <v>0.79628403348120247</v>
      </c>
      <c r="J27" s="22">
        <f>G27/G57</f>
        <v>1.3994275718317368E-2</v>
      </c>
    </row>
    <row r="28" spans="1:10" outlineLevel="1" x14ac:dyDescent="0.2">
      <c r="A28" s="20" t="s">
        <v>26</v>
      </c>
      <c r="B28" s="21" t="s">
        <v>27</v>
      </c>
      <c r="C28" s="20" t="s">
        <v>28</v>
      </c>
      <c r="D28" s="7">
        <v>70763</v>
      </c>
      <c r="E28" s="7">
        <v>134937.23000000001</v>
      </c>
      <c r="F28" s="7">
        <f t="shared" si="0"/>
        <v>64174.23000000001</v>
      </c>
      <c r="G28" s="7">
        <v>134936.23000000001</v>
      </c>
      <c r="H28" s="7">
        <f t="shared" si="1"/>
        <v>1</v>
      </c>
      <c r="I28" s="22">
        <f t="shared" si="2"/>
        <v>0.99999258914682032</v>
      </c>
      <c r="J28" s="22">
        <f>G28/G57</f>
        <v>9.5298879912106388E-5</v>
      </c>
    </row>
    <row r="29" spans="1:10" outlineLevel="1" x14ac:dyDescent="0.2">
      <c r="A29" s="20" t="s">
        <v>26</v>
      </c>
      <c r="B29" s="21" t="s">
        <v>83</v>
      </c>
      <c r="C29" s="20" t="s">
        <v>84</v>
      </c>
      <c r="D29" s="7">
        <v>7800000</v>
      </c>
      <c r="E29" s="7">
        <v>11660000</v>
      </c>
      <c r="F29" s="7">
        <f t="shared" si="0"/>
        <v>3860000</v>
      </c>
      <c r="G29" s="7">
        <v>11423244</v>
      </c>
      <c r="H29" s="7">
        <f t="shared" si="1"/>
        <v>236756</v>
      </c>
      <c r="I29" s="22">
        <f t="shared" si="2"/>
        <v>0.97969502572898803</v>
      </c>
      <c r="J29" s="22">
        <f>G29/G57</f>
        <v>8.0676802528326878E-3</v>
      </c>
    </row>
    <row r="30" spans="1:10" outlineLevel="1" x14ac:dyDescent="0.2">
      <c r="A30" s="20" t="s">
        <v>26</v>
      </c>
      <c r="B30" s="21" t="s">
        <v>29</v>
      </c>
      <c r="C30" s="20" t="s">
        <v>30</v>
      </c>
      <c r="D30" s="7">
        <v>112729819</v>
      </c>
      <c r="E30" s="7">
        <v>127792564.23999999</v>
      </c>
      <c r="F30" s="7">
        <f t="shared" si="0"/>
        <v>15062745.239999995</v>
      </c>
      <c r="G30" s="7">
        <v>119344341.53</v>
      </c>
      <c r="H30" s="7">
        <f t="shared" si="1"/>
        <v>8448222.7099999934</v>
      </c>
      <c r="I30" s="22">
        <f t="shared" si="2"/>
        <v>0.93389112457174062</v>
      </c>
      <c r="J30" s="22">
        <f>G30/G57</f>
        <v>8.4287089328469303E-2</v>
      </c>
    </row>
    <row r="31" spans="1:10" ht="22.5" outlineLevel="1" x14ac:dyDescent="0.2">
      <c r="A31" s="20" t="s">
        <v>26</v>
      </c>
      <c r="B31" s="21" t="s">
        <v>31</v>
      </c>
      <c r="C31" s="20" t="s">
        <v>32</v>
      </c>
      <c r="D31" s="7">
        <v>2940652</v>
      </c>
      <c r="E31" s="7">
        <v>7805864.4900000002</v>
      </c>
      <c r="F31" s="7">
        <f t="shared" si="0"/>
        <v>4865212.49</v>
      </c>
      <c r="G31" s="7">
        <v>6741237.0499999998</v>
      </c>
      <c r="H31" s="7">
        <f t="shared" si="1"/>
        <v>1064627.4400000004</v>
      </c>
      <c r="I31" s="22">
        <f t="shared" si="2"/>
        <v>0.86361184704604055</v>
      </c>
      <c r="J31" s="22">
        <f>G31/G57</f>
        <v>4.7610070333741518E-3</v>
      </c>
    </row>
    <row r="32" spans="1:10" ht="25.5" x14ac:dyDescent="0.2">
      <c r="A32" s="16" t="s">
        <v>33</v>
      </c>
      <c r="B32" s="24" t="s">
        <v>68</v>
      </c>
      <c r="C32" s="18" t="s">
        <v>69</v>
      </c>
      <c r="D32" s="6">
        <f>SUM(D33:D36)</f>
        <v>98568996.599999994</v>
      </c>
      <c r="E32" s="6">
        <v>97713092.799999997</v>
      </c>
      <c r="F32" s="6">
        <f t="shared" si="0"/>
        <v>-855903.79999999702</v>
      </c>
      <c r="G32" s="6">
        <v>84620414.719999999</v>
      </c>
      <c r="H32" s="6">
        <f t="shared" si="1"/>
        <v>13092678.079999998</v>
      </c>
      <c r="I32" s="19">
        <f t="shared" si="2"/>
        <v>0.8660089686568595</v>
      </c>
      <c r="J32" s="19">
        <f>G32/G57</f>
        <v>5.9763272921689883E-2</v>
      </c>
    </row>
    <row r="33" spans="1:10" outlineLevel="1" x14ac:dyDescent="0.2">
      <c r="A33" s="20" t="s">
        <v>33</v>
      </c>
      <c r="B33" s="21" t="s">
        <v>34</v>
      </c>
      <c r="C33" s="20" t="s">
        <v>35</v>
      </c>
      <c r="D33" s="7">
        <v>3898532</v>
      </c>
      <c r="E33" s="7">
        <v>4511370.4400000004</v>
      </c>
      <c r="F33" s="7">
        <f t="shared" si="0"/>
        <v>612838.44000000041</v>
      </c>
      <c r="G33" s="7">
        <v>4031780.48</v>
      </c>
      <c r="H33" s="7">
        <f t="shared" si="1"/>
        <v>479589.96000000043</v>
      </c>
      <c r="I33" s="22">
        <f t="shared" si="2"/>
        <v>0.8936930659145782</v>
      </c>
      <c r="J33" s="22">
        <f>G33/G57</f>
        <v>2.8474499679996589E-3</v>
      </c>
    </row>
    <row r="34" spans="1:10" outlineLevel="1" x14ac:dyDescent="0.2">
      <c r="A34" s="20" t="s">
        <v>33</v>
      </c>
      <c r="B34" s="21" t="s">
        <v>36</v>
      </c>
      <c r="C34" s="20" t="s">
        <v>37</v>
      </c>
      <c r="D34" s="7">
        <v>71970560</v>
      </c>
      <c r="E34" s="7">
        <v>67629685.780000001</v>
      </c>
      <c r="F34" s="7">
        <f t="shared" si="0"/>
        <v>-4340874.2199999988</v>
      </c>
      <c r="G34" s="7">
        <v>55812472.270000003</v>
      </c>
      <c r="H34" s="7">
        <f t="shared" si="1"/>
        <v>11817213.509999998</v>
      </c>
      <c r="I34" s="22">
        <f t="shared" si="2"/>
        <v>0.82526588178390325</v>
      </c>
      <c r="J34" s="22">
        <f>G34/G57</f>
        <v>3.9417627811718897E-2</v>
      </c>
    </row>
    <row r="35" spans="1:10" outlineLevel="1" x14ac:dyDescent="0.2">
      <c r="A35" s="20" t="s">
        <v>33</v>
      </c>
      <c r="B35" s="21" t="s">
        <v>38</v>
      </c>
      <c r="C35" s="20" t="s">
        <v>39</v>
      </c>
      <c r="D35" s="7">
        <v>17416587.600000001</v>
      </c>
      <c r="E35" s="7">
        <v>20098829.579999998</v>
      </c>
      <c r="F35" s="7">
        <f t="shared" si="0"/>
        <v>2682241.9799999967</v>
      </c>
      <c r="G35" s="7">
        <v>19325628.969999999</v>
      </c>
      <c r="H35" s="7">
        <f t="shared" si="1"/>
        <v>773200.6099999994</v>
      </c>
      <c r="I35" s="22">
        <f t="shared" si="2"/>
        <v>0.9615300678617924</v>
      </c>
      <c r="J35" s="22">
        <f>G35/G57</f>
        <v>1.3648749445852711E-2</v>
      </c>
    </row>
    <row r="36" spans="1:10" ht="22.5" outlineLevel="1" x14ac:dyDescent="0.2">
      <c r="A36" s="20" t="s">
        <v>33</v>
      </c>
      <c r="B36" s="21" t="s">
        <v>40</v>
      </c>
      <c r="C36" s="20" t="s">
        <v>41</v>
      </c>
      <c r="D36" s="7">
        <f>5283117+200</f>
        <v>5283317</v>
      </c>
      <c r="E36" s="7">
        <v>5473207</v>
      </c>
      <c r="F36" s="7">
        <f t="shared" si="0"/>
        <v>189890</v>
      </c>
      <c r="G36" s="7">
        <v>5450533</v>
      </c>
      <c r="H36" s="7">
        <f t="shared" si="1"/>
        <v>22674</v>
      </c>
      <c r="I36" s="22">
        <f t="shared" si="2"/>
        <v>0.99585727344132968</v>
      </c>
      <c r="J36" s="22">
        <f>G36/G57</f>
        <v>3.8494456961186249E-3</v>
      </c>
    </row>
    <row r="37" spans="1:10" x14ac:dyDescent="0.2">
      <c r="A37" s="16" t="s">
        <v>85</v>
      </c>
      <c r="B37" s="24" t="s">
        <v>104</v>
      </c>
      <c r="C37" s="25" t="s">
        <v>105</v>
      </c>
      <c r="D37" s="6">
        <v>125400</v>
      </c>
      <c r="E37" s="6">
        <v>70400</v>
      </c>
      <c r="F37" s="6">
        <f t="shared" si="0"/>
        <v>-55000</v>
      </c>
      <c r="G37" s="6">
        <v>21382.799999999999</v>
      </c>
      <c r="H37" s="6">
        <f t="shared" si="1"/>
        <v>49017.2</v>
      </c>
      <c r="I37" s="19">
        <f t="shared" si="2"/>
        <v>0.30373295454545451</v>
      </c>
      <c r="J37" s="19">
        <f>G37/G57</f>
        <v>1.5101629039025236E-5</v>
      </c>
    </row>
    <row r="38" spans="1:10" ht="22.5" outlineLevel="1" x14ac:dyDescent="0.2">
      <c r="A38" s="20" t="s">
        <v>85</v>
      </c>
      <c r="B38" s="21" t="s">
        <v>86</v>
      </c>
      <c r="C38" s="20" t="s">
        <v>87</v>
      </c>
      <c r="D38" s="7">
        <v>125400</v>
      </c>
      <c r="E38" s="7">
        <v>70400</v>
      </c>
      <c r="F38" s="7">
        <f t="shared" si="0"/>
        <v>-55000</v>
      </c>
      <c r="G38" s="7">
        <v>21382.799999999999</v>
      </c>
      <c r="H38" s="7">
        <f t="shared" si="1"/>
        <v>49017.2</v>
      </c>
      <c r="I38" s="22">
        <f t="shared" si="2"/>
        <v>0.30373295454545451</v>
      </c>
      <c r="J38" s="22">
        <f>G38/G57</f>
        <v>1.5101629039025236E-5</v>
      </c>
    </row>
    <row r="39" spans="1:10" x14ac:dyDescent="0.2">
      <c r="A39" s="16" t="s">
        <v>42</v>
      </c>
      <c r="B39" s="24" t="s">
        <v>70</v>
      </c>
      <c r="C39" s="18" t="s">
        <v>71</v>
      </c>
      <c r="D39" s="6">
        <v>614153388</v>
      </c>
      <c r="E39" s="6">
        <v>823201846.67999995</v>
      </c>
      <c r="F39" s="6">
        <f t="shared" si="0"/>
        <v>209048458.67999995</v>
      </c>
      <c r="G39" s="6">
        <v>816752533.37</v>
      </c>
      <c r="H39" s="6">
        <f t="shared" si="1"/>
        <v>6449313.3099999428</v>
      </c>
      <c r="I39" s="19">
        <f t="shared" si="2"/>
        <v>0.99216557477851852</v>
      </c>
      <c r="J39" s="19">
        <f>G39/G57</f>
        <v>0.57683249039591733</v>
      </c>
    </row>
    <row r="40" spans="1:10" outlineLevel="1" x14ac:dyDescent="0.2">
      <c r="A40" s="20" t="s">
        <v>42</v>
      </c>
      <c r="B40" s="21" t="s">
        <v>43</v>
      </c>
      <c r="C40" s="20" t="s">
        <v>44</v>
      </c>
      <c r="D40" s="7">
        <v>118583641</v>
      </c>
      <c r="E40" s="7">
        <v>278460143.06</v>
      </c>
      <c r="F40" s="7">
        <f t="shared" si="0"/>
        <v>159876502.06</v>
      </c>
      <c r="G40" s="7">
        <v>278140746.51999998</v>
      </c>
      <c r="H40" s="7">
        <f t="shared" si="1"/>
        <v>319396.54000002146</v>
      </c>
      <c r="I40" s="22">
        <f t="shared" si="2"/>
        <v>0.9988529901030353</v>
      </c>
      <c r="J40" s="22">
        <f>G40/G57</f>
        <v>0.19643724744105492</v>
      </c>
    </row>
    <row r="41" spans="1:10" outlineLevel="1" x14ac:dyDescent="0.2">
      <c r="A41" s="20" t="s">
        <v>42</v>
      </c>
      <c r="B41" s="21" t="s">
        <v>88</v>
      </c>
      <c r="C41" s="20" t="s">
        <v>89</v>
      </c>
      <c r="D41" s="7">
        <v>469671219</v>
      </c>
      <c r="E41" s="7">
        <v>519228036.18000001</v>
      </c>
      <c r="F41" s="7">
        <f t="shared" si="0"/>
        <v>49556817.180000007</v>
      </c>
      <c r="G41" s="7">
        <v>513101664.69</v>
      </c>
      <c r="H41" s="7">
        <f t="shared" si="1"/>
        <v>6126371.4900000095</v>
      </c>
      <c r="I41" s="22">
        <f t="shared" si="2"/>
        <v>0.98820100020971091</v>
      </c>
      <c r="J41" s="22">
        <f>G41/G57</f>
        <v>0.36237868751775698</v>
      </c>
    </row>
    <row r="42" spans="1:10" ht="22.5" outlineLevel="1" x14ac:dyDescent="0.2">
      <c r="A42" s="20" t="s">
        <v>42</v>
      </c>
      <c r="B42" s="21" t="s">
        <v>90</v>
      </c>
      <c r="C42" s="20" t="s">
        <v>91</v>
      </c>
      <c r="D42" s="7">
        <v>12488926</v>
      </c>
      <c r="E42" s="7">
        <v>11671660.720000001</v>
      </c>
      <c r="F42" s="7">
        <f t="shared" si="0"/>
        <v>-817265.27999999933</v>
      </c>
      <c r="G42" s="7">
        <v>11669959.470000001</v>
      </c>
      <c r="H42" s="7">
        <f t="shared" si="1"/>
        <v>1701.25</v>
      </c>
      <c r="I42" s="22">
        <f t="shared" si="2"/>
        <v>0.99985424096529085</v>
      </c>
      <c r="J42" s="22">
        <f>G42/G57</f>
        <v>8.2419233597283599E-3</v>
      </c>
    </row>
    <row r="43" spans="1:10" outlineLevel="1" x14ac:dyDescent="0.2">
      <c r="A43" s="20" t="s">
        <v>42</v>
      </c>
      <c r="B43" s="21" t="s">
        <v>92</v>
      </c>
      <c r="C43" s="20" t="s">
        <v>93</v>
      </c>
      <c r="D43" s="7">
        <v>13409602</v>
      </c>
      <c r="E43" s="7">
        <v>13842006.720000001</v>
      </c>
      <c r="F43" s="7">
        <f t="shared" si="0"/>
        <v>432404.72000000067</v>
      </c>
      <c r="G43" s="7">
        <v>13840162.689999999</v>
      </c>
      <c r="H43" s="7">
        <f t="shared" si="1"/>
        <v>1844.0300000011921</v>
      </c>
      <c r="I43" s="22">
        <f t="shared" si="2"/>
        <v>0.99986678015425778</v>
      </c>
      <c r="J43" s="22">
        <f>G43/G57</f>
        <v>9.774632077377032E-3</v>
      </c>
    </row>
    <row r="44" spans="1:10" x14ac:dyDescent="0.2">
      <c r="A44" s="16" t="s">
        <v>45</v>
      </c>
      <c r="B44" s="24" t="s">
        <v>74</v>
      </c>
      <c r="C44" s="18" t="s">
        <v>73</v>
      </c>
      <c r="D44" s="6">
        <v>93647659</v>
      </c>
      <c r="E44" s="6">
        <v>105547393.84999999</v>
      </c>
      <c r="F44" s="6">
        <f t="shared" si="0"/>
        <v>11899734.849999994</v>
      </c>
      <c r="G44" s="6">
        <v>105086924.84999999</v>
      </c>
      <c r="H44" s="6">
        <f t="shared" si="1"/>
        <v>460469</v>
      </c>
      <c r="I44" s="19">
        <f t="shared" si="2"/>
        <v>0.99563732477701528</v>
      </c>
      <c r="J44" s="19">
        <f>G44/G57</f>
        <v>7.4217771102784602E-2</v>
      </c>
    </row>
    <row r="45" spans="1:10" outlineLevel="1" x14ac:dyDescent="0.2">
      <c r="A45" s="20" t="s">
        <v>45</v>
      </c>
      <c r="B45" s="21" t="s">
        <v>46</v>
      </c>
      <c r="C45" s="20" t="s">
        <v>47</v>
      </c>
      <c r="D45" s="7">
        <v>85354798</v>
      </c>
      <c r="E45" s="7">
        <v>97313607.849999994</v>
      </c>
      <c r="F45" s="7">
        <f t="shared" si="0"/>
        <v>11958809.849999994</v>
      </c>
      <c r="G45" s="7">
        <v>96874721.629999995</v>
      </c>
      <c r="H45" s="7">
        <f t="shared" si="1"/>
        <v>438886.21999999881</v>
      </c>
      <c r="I45" s="22">
        <f t="shared" si="2"/>
        <v>0.99548998100372044</v>
      </c>
      <c r="J45" s="22">
        <f>G45/G57</f>
        <v>6.8417892386174586E-2</v>
      </c>
    </row>
    <row r="46" spans="1:10" ht="22.5" outlineLevel="1" x14ac:dyDescent="0.2">
      <c r="A46" s="20" t="s">
        <v>45</v>
      </c>
      <c r="B46" s="21" t="s">
        <v>94</v>
      </c>
      <c r="C46" s="20" t="s">
        <v>95</v>
      </c>
      <c r="D46" s="7">
        <v>8292861</v>
      </c>
      <c r="E46" s="7">
        <v>8233786</v>
      </c>
      <c r="F46" s="7">
        <f t="shared" si="0"/>
        <v>-59075</v>
      </c>
      <c r="G46" s="7">
        <v>8212203.2199999997</v>
      </c>
      <c r="H46" s="7">
        <f t="shared" si="1"/>
        <v>21582.780000000261</v>
      </c>
      <c r="I46" s="22">
        <f t="shared" si="2"/>
        <v>0.99737875383207675</v>
      </c>
      <c r="J46" s="22">
        <f>G46/G57</f>
        <v>5.7998787166100114E-3</v>
      </c>
    </row>
    <row r="47" spans="1:10" x14ac:dyDescent="0.2">
      <c r="A47" s="16" t="s">
        <v>48</v>
      </c>
      <c r="B47" s="24" t="s">
        <v>75</v>
      </c>
      <c r="C47" s="18" t="s">
        <v>72</v>
      </c>
      <c r="D47" s="6">
        <f>SUM(D48:D50)</f>
        <v>70027264.400000006</v>
      </c>
      <c r="E47" s="6">
        <v>88366643.709999993</v>
      </c>
      <c r="F47" s="6">
        <f t="shared" si="0"/>
        <v>18339379.309999987</v>
      </c>
      <c r="G47" s="6">
        <v>81595324.760000005</v>
      </c>
      <c r="H47" s="6">
        <f t="shared" si="1"/>
        <v>6771318.9499999881</v>
      </c>
      <c r="I47" s="19">
        <f t="shared" si="2"/>
        <v>0.92337245519675981</v>
      </c>
      <c r="J47" s="19">
        <f>G47/G57</f>
        <v>5.7626799382883016E-2</v>
      </c>
    </row>
    <row r="48" spans="1:10" outlineLevel="1" x14ac:dyDescent="0.2">
      <c r="A48" s="20" t="s">
        <v>48</v>
      </c>
      <c r="B48" s="21" t="s">
        <v>49</v>
      </c>
      <c r="C48" s="20" t="s">
        <v>50</v>
      </c>
      <c r="D48" s="7">
        <v>4646686.4000000004</v>
      </c>
      <c r="E48" s="7">
        <v>5345529.3099999996</v>
      </c>
      <c r="F48" s="7">
        <f t="shared" si="0"/>
        <v>698842.90999999922</v>
      </c>
      <c r="G48" s="7">
        <v>5333643.3899999997</v>
      </c>
      <c r="H48" s="7">
        <f t="shared" si="1"/>
        <v>11885.919999999925</v>
      </c>
      <c r="I48" s="22">
        <f t="shared" si="2"/>
        <v>0.99777647463689612</v>
      </c>
      <c r="J48" s="22">
        <f>G48/G57</f>
        <v>3.7668922639798809E-3</v>
      </c>
    </row>
    <row r="49" spans="1:10" outlineLevel="1" x14ac:dyDescent="0.2">
      <c r="A49" s="20" t="s">
        <v>48</v>
      </c>
      <c r="B49" s="21" t="s">
        <v>51</v>
      </c>
      <c r="C49" s="20" t="s">
        <v>52</v>
      </c>
      <c r="D49" s="7">
        <f>56969183+3118395-9200</f>
        <v>60078378</v>
      </c>
      <c r="E49" s="7">
        <v>76760014.400000006</v>
      </c>
      <c r="F49" s="7">
        <f t="shared" si="0"/>
        <v>16681636.400000006</v>
      </c>
      <c r="G49" s="7">
        <v>70304680.510000005</v>
      </c>
      <c r="H49" s="7">
        <f t="shared" si="1"/>
        <v>6455333.8900000006</v>
      </c>
      <c r="I49" s="22">
        <f t="shared" si="2"/>
        <v>0.91590238823613357</v>
      </c>
      <c r="J49" s="22">
        <f>G49/G57</f>
        <v>4.9652767868062539E-2</v>
      </c>
    </row>
    <row r="50" spans="1:10" outlineLevel="1" x14ac:dyDescent="0.2">
      <c r="A50" s="20" t="s">
        <v>48</v>
      </c>
      <c r="B50" s="21" t="s">
        <v>96</v>
      </c>
      <c r="C50" s="20" t="s">
        <v>97</v>
      </c>
      <c r="D50" s="7">
        <v>5302200</v>
      </c>
      <c r="E50" s="7">
        <v>6261100</v>
      </c>
      <c r="F50" s="7">
        <f t="shared" si="0"/>
        <v>958900</v>
      </c>
      <c r="G50" s="7">
        <v>5957000.8600000003</v>
      </c>
      <c r="H50" s="7">
        <f t="shared" si="1"/>
        <v>304099.13999999966</v>
      </c>
      <c r="I50" s="22">
        <f t="shared" si="2"/>
        <v>0.95143039721454703</v>
      </c>
      <c r="J50" s="22">
        <f>G50/G57</f>
        <v>4.2071392508405969E-3</v>
      </c>
    </row>
    <row r="51" spans="1:10" ht="25.5" x14ac:dyDescent="0.2">
      <c r="A51" s="16" t="s">
        <v>53</v>
      </c>
      <c r="B51" s="24" t="s">
        <v>76</v>
      </c>
      <c r="C51" s="18" t="s">
        <v>121</v>
      </c>
      <c r="D51" s="6">
        <v>3278056</v>
      </c>
      <c r="E51" s="6">
        <v>7906187.3300000001</v>
      </c>
      <c r="F51" s="6">
        <f t="shared" si="0"/>
        <v>4628131.33</v>
      </c>
      <c r="G51" s="6">
        <v>7886080.3700000001</v>
      </c>
      <c r="H51" s="6">
        <f t="shared" si="1"/>
        <v>20106.959999999963</v>
      </c>
      <c r="I51" s="19">
        <f t="shared" si="2"/>
        <v>0.99745680703469997</v>
      </c>
      <c r="J51" s="19">
        <f>G51/G57</f>
        <v>5.5695540490337501E-3</v>
      </c>
    </row>
    <row r="52" spans="1:10" x14ac:dyDescent="0.2">
      <c r="A52" s="26"/>
      <c r="B52" s="21" t="s">
        <v>113</v>
      </c>
      <c r="C52" s="20" t="s">
        <v>114</v>
      </c>
      <c r="D52" s="7">
        <v>0</v>
      </c>
      <c r="E52" s="7">
        <v>2355387</v>
      </c>
      <c r="F52" s="7">
        <f t="shared" si="0"/>
        <v>2355387</v>
      </c>
      <c r="G52" s="7">
        <v>2355387</v>
      </c>
      <c r="H52" s="7">
        <f t="shared" si="1"/>
        <v>0</v>
      </c>
      <c r="I52" s="22">
        <f t="shared" si="2"/>
        <v>1</v>
      </c>
      <c r="J52" s="22">
        <f>G52/G57</f>
        <v>1.6634949921124705E-3</v>
      </c>
    </row>
    <row r="53" spans="1:10" outlineLevel="1" x14ac:dyDescent="0.2">
      <c r="A53" s="20" t="s">
        <v>53</v>
      </c>
      <c r="B53" s="21" t="s">
        <v>54</v>
      </c>
      <c r="C53" s="20" t="s">
        <v>55</v>
      </c>
      <c r="D53" s="7">
        <v>3278056</v>
      </c>
      <c r="E53" s="7">
        <v>5550800.3300000001</v>
      </c>
      <c r="F53" s="7">
        <f t="shared" si="0"/>
        <v>2272744.33</v>
      </c>
      <c r="G53" s="7">
        <v>5530693.3700000001</v>
      </c>
      <c r="H53" s="7">
        <f t="shared" si="1"/>
        <v>20106.959999999963</v>
      </c>
      <c r="I53" s="22">
        <f t="shared" si="2"/>
        <v>0.99637764668072648</v>
      </c>
      <c r="J53" s="22">
        <f>G53/G57</f>
        <v>3.9060590569212801E-3</v>
      </c>
    </row>
    <row r="54" spans="1:10" ht="21" x14ac:dyDescent="0.2">
      <c r="A54" s="16" t="s">
        <v>98</v>
      </c>
      <c r="B54" s="24" t="s">
        <v>106</v>
      </c>
      <c r="C54" s="25" t="s">
        <v>107</v>
      </c>
      <c r="D54" s="6">
        <v>6068415</v>
      </c>
      <c r="E54" s="6">
        <v>6515294</v>
      </c>
      <c r="F54" s="6">
        <f t="shared" si="0"/>
        <v>446879</v>
      </c>
      <c r="G54" s="6">
        <v>6515294</v>
      </c>
      <c r="H54" s="6">
        <f t="shared" si="1"/>
        <v>0</v>
      </c>
      <c r="I54" s="19">
        <f t="shared" si="2"/>
        <v>1</v>
      </c>
      <c r="J54" s="19">
        <f>G54/G57</f>
        <v>4.6014344738849397E-3</v>
      </c>
    </row>
    <row r="55" spans="1:10" outlineLevel="1" x14ac:dyDescent="0.2">
      <c r="A55" s="20" t="s">
        <v>98</v>
      </c>
      <c r="B55" s="21" t="s">
        <v>99</v>
      </c>
      <c r="C55" s="20" t="s">
        <v>100</v>
      </c>
      <c r="D55" s="7">
        <v>4468415</v>
      </c>
      <c r="E55" s="7">
        <v>4985294</v>
      </c>
      <c r="F55" s="7">
        <f t="shared" si="0"/>
        <v>516879</v>
      </c>
      <c r="G55" s="7">
        <v>4985294</v>
      </c>
      <c r="H55" s="7">
        <f t="shared" si="1"/>
        <v>0</v>
      </c>
      <c r="I55" s="22">
        <f t="shared" si="2"/>
        <v>1</v>
      </c>
      <c r="J55" s="22">
        <f>G55/G57</f>
        <v>3.5208700749423962E-3</v>
      </c>
    </row>
    <row r="56" spans="1:10" outlineLevel="1" x14ac:dyDescent="0.2">
      <c r="A56" s="20" t="s">
        <v>98</v>
      </c>
      <c r="B56" s="21" t="s">
        <v>101</v>
      </c>
      <c r="C56" s="20" t="s">
        <v>102</v>
      </c>
      <c r="D56" s="7">
        <v>1600000</v>
      </c>
      <c r="E56" s="7">
        <v>1530000</v>
      </c>
      <c r="F56" s="7">
        <f t="shared" si="0"/>
        <v>-70000</v>
      </c>
      <c r="G56" s="7">
        <v>1530000</v>
      </c>
      <c r="H56" s="7">
        <f t="shared" si="1"/>
        <v>0</v>
      </c>
      <c r="I56" s="22">
        <f t="shared" si="2"/>
        <v>1</v>
      </c>
      <c r="J56" s="22">
        <f>G56/G57</f>
        <v>1.0805643989425431E-3</v>
      </c>
    </row>
    <row r="57" spans="1:10" x14ac:dyDescent="0.2">
      <c r="B57" s="27"/>
      <c r="C57" s="28" t="s">
        <v>56</v>
      </c>
      <c r="D57" s="8">
        <f>D12+D20+D22+D26+D32+D37+D39+D44+D47+D51+D54</f>
        <v>1176520362</v>
      </c>
      <c r="E57" s="8">
        <v>1460823586.8800001</v>
      </c>
      <c r="F57" s="8">
        <f t="shared" si="0"/>
        <v>284303224.88000011</v>
      </c>
      <c r="G57" s="8">
        <v>1415926715.24</v>
      </c>
      <c r="H57" s="8">
        <f t="shared" si="1"/>
        <v>44896871.640000105</v>
      </c>
      <c r="I57" s="29">
        <f t="shared" si="2"/>
        <v>0.96926605509164188</v>
      </c>
      <c r="J57" s="29">
        <f>G57/G57</f>
        <v>1</v>
      </c>
    </row>
    <row r="58" spans="1:10" ht="56.25" x14ac:dyDescent="0.2">
      <c r="A58" s="4"/>
      <c r="B58" s="31"/>
      <c r="C58" s="30" t="s">
        <v>120</v>
      </c>
      <c r="D58" s="7">
        <v>523120700</v>
      </c>
      <c r="E58" s="7">
        <v>638569553.00999999</v>
      </c>
      <c r="F58" s="7">
        <f t="shared" si="0"/>
        <v>115448853.00999999</v>
      </c>
      <c r="G58" s="7">
        <v>625250353.50999999</v>
      </c>
      <c r="H58" s="7">
        <f t="shared" si="1"/>
        <v>13319199.5</v>
      </c>
      <c r="I58" s="22">
        <f t="shared" si="2"/>
        <v>0.97914213191465549</v>
      </c>
      <c r="J58" s="22">
        <f>G58/G57</f>
        <v>0.44158383818898417</v>
      </c>
    </row>
    <row r="59" spans="1:10" x14ac:dyDescent="0.2">
      <c r="A59" s="4"/>
    </row>
    <row r="60" spans="1:10" x14ac:dyDescent="0.2">
      <c r="B60" s="9" t="s">
        <v>112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kristel_iv</cp:lastModifiedBy>
  <cp:lastPrinted>2015-10-12T06:01:44Z</cp:lastPrinted>
  <dcterms:created xsi:type="dcterms:W3CDTF">2002-03-11T10:22:12Z</dcterms:created>
  <dcterms:modified xsi:type="dcterms:W3CDTF">2016-02-25T04:02:34Z</dcterms:modified>
</cp:coreProperties>
</file>