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6" windowWidth="14940" windowHeight="9096"/>
  </bookViews>
  <sheets>
    <sheet name="консолидация" sheetId="3" r:id="rId1"/>
  </sheets>
  <definedNames>
    <definedName name="_xlnm.Print_Titles" localSheetId="0">консолидация!$5:$5</definedName>
  </definedNames>
  <calcPr calcId="144525"/>
</workbook>
</file>

<file path=xl/calcChain.xml><?xml version="1.0" encoding="utf-8"?>
<calcChain xmlns="http://schemas.openxmlformats.org/spreadsheetml/2006/main">
  <c r="J23" i="3" l="1"/>
  <c r="J24" i="3"/>
  <c r="J25" i="3"/>
  <c r="J26" i="3"/>
  <c r="D11" i="3" l="1"/>
  <c r="D45" i="3"/>
  <c r="D27" i="3"/>
  <c r="D6" i="3"/>
  <c r="D54" i="3" s="1"/>
  <c r="D47" i="3"/>
  <c r="D31" i="3"/>
  <c r="D9" i="3"/>
  <c r="K49" i="3"/>
  <c r="I49" i="3"/>
  <c r="J49" i="3"/>
  <c r="F49" i="3"/>
  <c r="J43" i="3"/>
  <c r="J44" i="3"/>
  <c r="J32" i="3"/>
  <c r="J33" i="3"/>
  <c r="K10" i="3"/>
  <c r="I10" i="3"/>
  <c r="J10" i="3"/>
  <c r="F10" i="3"/>
  <c r="J55" i="3" l="1"/>
  <c r="K55" i="3"/>
  <c r="I6" i="3"/>
  <c r="K12" i="3"/>
  <c r="K54" i="3"/>
  <c r="K53" i="3"/>
  <c r="K52" i="3"/>
  <c r="K51" i="3"/>
  <c r="K50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1" i="3"/>
  <c r="K9" i="3"/>
  <c r="K8" i="3"/>
  <c r="K7" i="3"/>
  <c r="I7" i="3"/>
  <c r="J7" i="3"/>
  <c r="I8" i="3"/>
  <c r="J8" i="3"/>
  <c r="I9" i="3"/>
  <c r="J9" i="3"/>
  <c r="I11" i="3"/>
  <c r="J11" i="3"/>
  <c r="I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I24" i="3"/>
  <c r="I25" i="3"/>
  <c r="I26" i="3"/>
  <c r="I27" i="3"/>
  <c r="J27" i="3"/>
  <c r="I28" i="3"/>
  <c r="J28" i="3"/>
  <c r="I29" i="3"/>
  <c r="J29" i="3"/>
  <c r="I30" i="3"/>
  <c r="J30" i="3"/>
  <c r="I31" i="3"/>
  <c r="J31" i="3"/>
  <c r="I32" i="3"/>
  <c r="I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I44" i="3"/>
  <c r="I45" i="3"/>
  <c r="J45" i="3"/>
  <c r="I46" i="3"/>
  <c r="J46" i="3"/>
  <c r="I47" i="3"/>
  <c r="J47" i="3"/>
  <c r="I48" i="3"/>
  <c r="J48" i="3"/>
  <c r="I50" i="3"/>
  <c r="J50" i="3"/>
  <c r="I51" i="3"/>
  <c r="J51" i="3"/>
  <c r="I52" i="3"/>
  <c r="J52" i="3"/>
  <c r="I53" i="3"/>
  <c r="J53" i="3"/>
  <c r="I54" i="3"/>
  <c r="J54" i="3"/>
  <c r="F7" i="3"/>
  <c r="F8" i="3"/>
  <c r="F9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3" i="3"/>
  <c r="F54" i="3"/>
  <c r="F6" i="3"/>
  <c r="I55" i="3" l="1"/>
  <c r="F55" i="3"/>
  <c r="K6" i="3"/>
  <c r="J6" i="3"/>
  <c r="J12" i="3"/>
</calcChain>
</file>

<file path=xl/sharedStrings.xml><?xml version="1.0" encoding="utf-8"?>
<sst xmlns="http://schemas.openxmlformats.org/spreadsheetml/2006/main" count="147" uniqueCount="113">
  <si>
    <t>руб.</t>
  </si>
  <si>
    <t>Раздел</t>
  </si>
  <si>
    <t>КФСР</t>
  </si>
  <si>
    <t>Наименование КФСР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</si>
  <si>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</si>
  <si>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</si>
  <si>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</si>
  <si>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</si>
  <si>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</si>
  <si>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</si>
  <si>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</si>
  <si>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</si>
  <si>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</si>
  <si>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</si>
  <si>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</si>
  <si>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</si>
  <si>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</si>
  <si>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</si>
  <si>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</si>
  <si>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</si>
  <si>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</si>
  <si>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</si>
  <si>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</si>
  <si>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</si>
  <si>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</si>
  <si>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</si>
  <si>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</si>
  <si>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</si>
  <si>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</si>
  <si>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</si>
  <si>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</si>
  <si>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</si>
  <si>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</si>
  <si>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</si>
  <si>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</si>
  <si>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</si>
  <si>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</si>
  <si>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</si>
  <si>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</si>
  <si>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</si>
  <si>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06</t>
  </si>
  <si>
    <t>0603</t>
  </si>
  <si>
    <t>Охрана объектов растительного и животного мира и среды их обитания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</si>
  <si>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</si>
  <si>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</si>
  <si>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</si>
  <si>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</si>
  <si>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</si>
  <si>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</si>
  <si>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</si>
  <si>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</si>
  <si>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</si>
  <si>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</si>
  <si>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</si>
  <si>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</t>
  </si>
  <si>
    <t>0801</t>
  </si>
  <si>
    <t>Культура</t>
  </si>
  <si>
    <t>0804</t>
  </si>
  <si>
    <t>Другие вопросы в области культуры, кинематографии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</si>
  <si>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</si>
  <si>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</si>
  <si>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</si>
  <si>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</si>
  <si>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</si>
  <si>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</si>
  <si>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</si>
  <si>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</t>
  </si>
  <si>
    <t>1102</t>
  </si>
  <si>
    <t>Массовый спорт</t>
  </si>
  <si>
    <t>12</t>
  </si>
  <si>
    <t>1201</t>
  </si>
  <si>
    <t>Телевидение и радиовещание</t>
  </si>
  <si>
    <t>Итого</t>
  </si>
  <si>
    <t>0107</t>
  </si>
  <si>
    <t>Обеспечение проведения выборов и референдумов</t>
  </si>
  <si>
    <t>02</t>
  </si>
  <si>
    <t>0203</t>
  </si>
  <si>
    <t>Мобилизационная и вневойсковая подготовка</t>
  </si>
  <si>
    <t>0406</t>
  </si>
  <si>
    <t>Водные ресурсы</t>
  </si>
  <si>
    <t>0503</t>
  </si>
  <si>
    <t>Благоустройство</t>
  </si>
  <si>
    <t>09</t>
  </si>
  <si>
    <t>0907</t>
  </si>
  <si>
    <t>Санитарно-эпидемиологическое благополучие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</si>
  <si>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</si>
  <si>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</si>
  <si>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</si>
  <si>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</si>
  <si>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</si>
  <si>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</si>
  <si>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</si>
  <si>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</si>
  <si>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</si>
  <si>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ФИЗИЧЕСКАЯ КУЛЬТУРА И СПОРТ</t>
  </si>
  <si>
    <t>СРЕДСТВА МАССОВОЙ ИНФОРМАЦИИ</t>
  </si>
  <si>
    <t>ЗДРАВООХРАНЕНИЕ</t>
  </si>
  <si>
    <t>Отклонение</t>
  </si>
  <si>
    <t>% испол.</t>
  </si>
  <si>
    <t>Удел.вес в структуре</t>
  </si>
  <si>
    <t>В т. ч. расходы за счёт безвозмездных поступлений от других бюджетов бюджетной системы РФ, имеющих целевое назначение (с учетом остатков прошлых лет)</t>
  </si>
  <si>
    <t>исп. И.В. Кристель, 6 45 20</t>
  </si>
  <si>
    <t>ИТОГО</t>
  </si>
  <si>
    <t>0105</t>
  </si>
  <si>
    <t>1006</t>
  </si>
  <si>
    <t xml:space="preserve">Судебная система
</t>
  </si>
  <si>
    <t>Другие вопросы в области социальной политики</t>
  </si>
  <si>
    <t>Утвержденный годовой план на 2018 год</t>
  </si>
  <si>
    <t>Уточненный  годовой план на 2018 год</t>
  </si>
  <si>
    <t>Уточненный  план 1 полугодия</t>
  </si>
  <si>
    <t>Исполнено за 1 полугодие</t>
  </si>
  <si>
    <t>Остаток от плана 1 полугодия</t>
  </si>
  <si>
    <r>
      <t xml:space="preserve">Исполнение расходов </t>
    </r>
    <r>
      <rPr>
        <b/>
        <u/>
        <sz val="14"/>
        <rFont val="Times New Roman"/>
        <family val="1"/>
        <charset val="204"/>
      </rPr>
      <t>консолидированного</t>
    </r>
    <r>
      <rPr>
        <b/>
        <sz val="14"/>
        <rFont val="Times New Roman"/>
        <family val="1"/>
        <charset val="204"/>
      </rPr>
      <t xml:space="preserve"> бюджета Кунгурского муниципального района за 1 полугодие 2018 года,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</si>
</sst>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14" x14ac:knownFonts="1">
    <font>
      <sz val="10"/>
      <name val="Arial"/>
    </font>
    <font>
      <sz val="10"/>
      <name val="Arial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2" fillId="0" borderId="0"/>
  </cellStyleXfs>
  <cellXfs count="35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/>
    <xf numFmtId="0" fontId="8" fillId="0" borderId="0" xfId="0" applyFont="1"/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166" fontId="4" fillId="0" borderId="3" xfId="1" applyNumberFormat="1" applyFont="1" applyBorder="1" applyAlignment="1" applyProtection="1">
      <alignment horizontal="right" vertical="center" wrapText="1"/>
    </xf>
    <xf numFmtId="166" fontId="3" fillId="0" borderId="4" xfId="1" applyNumberFormat="1" applyFont="1" applyBorder="1" applyAlignment="1" applyProtection="1">
      <alignment horizontal="right" vertical="center" wrapText="1"/>
    </xf>
    <xf numFmtId="166" fontId="4" fillId="0" borderId="3" xfId="1" applyNumberFormat="1" applyFont="1" applyBorder="1" applyAlignment="1" applyProtection="1">
      <alignment horizontal="right"/>
    </xf>
    <xf numFmtId="49" fontId="10" fillId="2" borderId="1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Border="1" applyAlignment="1" applyProtection="1">
      <alignment horizontal="right"/>
    </xf>
    <xf numFmtId="4" fontId="11" fillId="0" borderId="3" xfId="0" applyNumberFormat="1" applyFont="1" applyBorder="1" applyAlignment="1" applyProtection="1">
      <alignment horizontal="right"/>
    </xf>
    <xf numFmtId="166" fontId="11" fillId="0" borderId="3" xfId="1" applyNumberFormat="1" applyFont="1" applyBorder="1" applyAlignment="1" applyProtection="1">
      <alignment horizontal="right"/>
    </xf>
    <xf numFmtId="4" fontId="10" fillId="2" borderId="3" xfId="0" applyNumberFormat="1" applyFont="1" applyFill="1" applyBorder="1" applyAlignment="1" applyProtection="1">
      <alignment horizontal="right"/>
    </xf>
    <xf numFmtId="4" fontId="11" fillId="2" borderId="3" xfId="0" applyNumberFormat="1" applyFont="1" applyFill="1" applyBorder="1" applyAlignment="1" applyProtection="1">
      <alignment horizontal="right"/>
    </xf>
    <xf numFmtId="49" fontId="3" fillId="0" borderId="5" xfId="0" applyNumberFormat="1" applyFont="1" applyBorder="1" applyAlignment="1" applyProtection="1">
      <alignment horizontal="left" vertical="center" wrapText="1"/>
    </xf>
    <xf numFmtId="4" fontId="3" fillId="0" borderId="6" xfId="0" applyNumberFormat="1" applyFont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wrapText="1"/>
    </xf>
  </cellXfs>
  <cellStyles count="4">
    <cellStyle name="Normal" xfId="2"/>
    <cellStyle name="Обычный" xfId="0" builtinId="0"/>
    <cellStyle name="Обычный 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B1" zoomScaleNormal="100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C29" sqref="C29"/>
    </sheetView>
  </sheetViews>
  <sheetFormatPr defaultRowHeight="13.2" outlineLevelRow="1" x14ac:dyDescent="0.25"/>
  <cols>
    <col min="1" max="1" width="3.6640625" style="7" hidden="1" customWidth="1"/>
    <col min="2" max="2" width="6.5546875" style="7" customWidth="1"/>
    <col min="3" max="3" width="42.33203125" style="7" customWidth="1"/>
    <col min="4" max="5" width="13.44140625" style="7" customWidth="1"/>
    <col min="6" max="6" width="11.88671875" style="7" customWidth="1"/>
    <col min="7" max="7" width="12" style="7" customWidth="1"/>
    <col min="8" max="8" width="11.88671875" style="7" customWidth="1"/>
    <col min="9" max="9" width="10.5546875" style="7" customWidth="1"/>
    <col min="10" max="11" width="9.109375" style="7" customWidth="1"/>
    <col min="12" max="16384" width="8.88671875" style="7"/>
  </cols>
  <sheetData>
    <row r="1" spans="1:11" x14ac:dyDescent="0.25">
      <c r="A1" s="33"/>
      <c r="B1" s="33"/>
      <c r="C1" s="33"/>
      <c r="D1" s="33"/>
      <c r="E1" s="33"/>
      <c r="F1" s="33"/>
      <c r="G1" s="33"/>
      <c r="H1" s="6"/>
      <c r="I1" s="6"/>
      <c r="J1" s="6"/>
      <c r="K1" s="6"/>
    </row>
    <row r="2" spans="1:11" x14ac:dyDescent="0.25">
      <c r="A2" s="8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7.5" customHeight="1" x14ac:dyDescent="0.3">
      <c r="A3" s="34" t="s">
        <v>112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5">
      <c r="A4" s="9" t="s">
        <v>0</v>
      </c>
      <c r="B4" s="9"/>
      <c r="C4" s="9"/>
      <c r="D4" s="9"/>
      <c r="E4" s="9"/>
      <c r="F4" s="9"/>
      <c r="G4" s="9"/>
      <c r="H4" s="9"/>
      <c r="I4" s="9"/>
      <c r="J4" s="6"/>
      <c r="K4" s="6"/>
    </row>
    <row r="5" spans="1:11" ht="52.8" x14ac:dyDescent="0.25">
      <c r="A5" s="10" t="s">
        <v>1</v>
      </c>
      <c r="B5" s="10" t="s">
        <v>2</v>
      </c>
      <c r="C5" s="10" t="s">
        <v>3</v>
      </c>
      <c r="D5" s="5" t="s">
        <v>107</v>
      </c>
      <c r="E5" s="5" t="s">
        <v>108</v>
      </c>
      <c r="F5" s="5" t="s">
        <v>97</v>
      </c>
      <c r="G5" s="5" t="s">
        <v>109</v>
      </c>
      <c r="H5" s="5" t="s">
        <v>110</v>
      </c>
      <c r="I5" s="5" t="s">
        <v>111</v>
      </c>
      <c r="J5" s="5" t="s">
        <v>98</v>
      </c>
      <c r="K5" s="5" t="s">
        <v>99</v>
      </c>
    </row>
    <row r="6" spans="1:11" x14ac:dyDescent="0.25">
      <c r="A6" s="11" t="s">
        <v>4</v>
      </c>
      <c r="B6" s="12"/>
      <c r="C6" s="1" t="s">
        <v>85</v>
      </c>
      <c r="D6" s="13">
        <f>148924154.32+1714</f>
        <v>148925868.31999999</v>
      </c>
      <c r="E6" s="13">
        <v>155799401.58000001</v>
      </c>
      <c r="F6" s="13">
        <f>E6-D6</f>
        <v>6873533.2600000203</v>
      </c>
      <c r="G6" s="13">
        <v>70803541.930000007</v>
      </c>
      <c r="H6" s="13">
        <v>69260493.849999994</v>
      </c>
      <c r="I6" s="13">
        <f t="shared" ref="I6" si="0">G6-H6</f>
        <v>1543048.0800000131</v>
      </c>
      <c r="J6" s="21">
        <f t="shared" ref="J6" si="1">H6/G6</f>
        <v>0.97820662585601226</v>
      </c>
      <c r="K6" s="21">
        <f>H6/H54</f>
        <v>0.11452770159270122</v>
      </c>
    </row>
    <row r="7" spans="1:11" ht="20.399999999999999" outlineLevel="1" x14ac:dyDescent="0.25">
      <c r="A7" s="14" t="s">
        <v>4</v>
      </c>
      <c r="B7" s="15" t="s">
        <v>5</v>
      </c>
      <c r="C7" s="14" t="s">
        <v>6</v>
      </c>
      <c r="D7" s="16">
        <v>16378123.57</v>
      </c>
      <c r="E7" s="16">
        <v>16248881.57</v>
      </c>
      <c r="F7" s="16">
        <f t="shared" ref="F7:F54" si="2">E7-D7</f>
        <v>-129242</v>
      </c>
      <c r="G7" s="16">
        <v>7383600.7699999996</v>
      </c>
      <c r="H7" s="16">
        <v>7271560.4100000001</v>
      </c>
      <c r="I7" s="16">
        <f t="shared" ref="I7:I55" si="3">G7-H7</f>
        <v>112040.3599999994</v>
      </c>
      <c r="J7" s="22">
        <f t="shared" ref="J7:J55" si="4">H7/G7</f>
        <v>0.98482578304406354</v>
      </c>
      <c r="K7" s="22">
        <f>H7/H54</f>
        <v>1.2024099951602932E-2</v>
      </c>
    </row>
    <row r="8" spans="1:11" ht="30.6" outlineLevel="1" x14ac:dyDescent="0.25">
      <c r="A8" s="14" t="s">
        <v>4</v>
      </c>
      <c r="B8" s="15" t="s">
        <v>7</v>
      </c>
      <c r="C8" s="14" t="s">
        <v>8</v>
      </c>
      <c r="D8" s="16">
        <v>4499019.7</v>
      </c>
      <c r="E8" s="16">
        <v>4488420.7</v>
      </c>
      <c r="F8" s="16">
        <f t="shared" si="2"/>
        <v>-10599</v>
      </c>
      <c r="G8" s="16">
        <v>1907339.0299999998</v>
      </c>
      <c r="H8" s="16">
        <v>1863402.25</v>
      </c>
      <c r="I8" s="16">
        <f t="shared" si="3"/>
        <v>43936.779999999795</v>
      </c>
      <c r="J8" s="22">
        <f t="shared" si="4"/>
        <v>0.97696435751120769</v>
      </c>
      <c r="K8" s="22">
        <f>H8/H54</f>
        <v>3.0812829215073239E-3</v>
      </c>
    </row>
    <row r="9" spans="1:11" ht="30.6" outlineLevel="1" x14ac:dyDescent="0.25">
      <c r="A9" s="14" t="s">
        <v>4</v>
      </c>
      <c r="B9" s="15" t="s">
        <v>9</v>
      </c>
      <c r="C9" s="14" t="s">
        <v>10</v>
      </c>
      <c r="D9" s="32">
        <f>70352463.39+1714</f>
        <v>70354177.390000001</v>
      </c>
      <c r="E9" s="16">
        <v>72816848.019999996</v>
      </c>
      <c r="F9" s="16">
        <f t="shared" si="2"/>
        <v>2462670.6299999952</v>
      </c>
      <c r="G9" s="16">
        <v>32975867.760000002</v>
      </c>
      <c r="H9" s="16">
        <v>32271251.489999998</v>
      </c>
      <c r="I9" s="16">
        <f t="shared" si="3"/>
        <v>704616.27000000328</v>
      </c>
      <c r="J9" s="22">
        <f t="shared" si="4"/>
        <v>0.9786323660948596</v>
      </c>
      <c r="K9" s="22">
        <f>H9/H54</f>
        <v>5.3363065367021414E-2</v>
      </c>
    </row>
    <row r="10" spans="1:11" ht="20.399999999999999" outlineLevel="1" x14ac:dyDescent="0.25">
      <c r="A10" s="14"/>
      <c r="B10" s="15" t="s">
        <v>103</v>
      </c>
      <c r="C10" s="14" t="s">
        <v>105</v>
      </c>
      <c r="D10" s="16">
        <v>5300</v>
      </c>
      <c r="E10" s="16">
        <v>5300</v>
      </c>
      <c r="F10" s="16">
        <f t="shared" si="2"/>
        <v>0</v>
      </c>
      <c r="G10" s="16">
        <v>5300</v>
      </c>
      <c r="H10" s="16">
        <v>5300</v>
      </c>
      <c r="I10" s="16">
        <f t="shared" ref="I10" si="5">G10-H10</f>
        <v>0</v>
      </c>
      <c r="J10" s="22">
        <f t="shared" ref="J10" si="6">H10/G10</f>
        <v>1</v>
      </c>
      <c r="K10" s="22">
        <f>H10/H54</f>
        <v>8.7639689626803971E-6</v>
      </c>
    </row>
    <row r="11" spans="1:11" ht="30.6" outlineLevel="1" x14ac:dyDescent="0.25">
      <c r="A11" s="14" t="s">
        <v>4</v>
      </c>
      <c r="B11" s="15" t="s">
        <v>11</v>
      </c>
      <c r="C11" s="14" t="s">
        <v>12</v>
      </c>
      <c r="D11" s="16">
        <f>16617229-5300</f>
        <v>16611929</v>
      </c>
      <c r="E11" s="16">
        <v>16695229</v>
      </c>
      <c r="F11" s="16">
        <f t="shared" si="2"/>
        <v>83300</v>
      </c>
      <c r="G11" s="16">
        <v>7748613.4299999997</v>
      </c>
      <c r="H11" s="16">
        <v>7735323.9500000002</v>
      </c>
      <c r="I11" s="16">
        <f t="shared" si="3"/>
        <v>13289.479999999516</v>
      </c>
      <c r="J11" s="22">
        <f t="shared" si="4"/>
        <v>0.99828492153853654</v>
      </c>
      <c r="K11" s="22">
        <f>H11/H54</f>
        <v>1.2790969625297797E-2</v>
      </c>
    </row>
    <row r="12" spans="1:11" outlineLevel="1" x14ac:dyDescent="0.25">
      <c r="A12" s="14" t="s">
        <v>4</v>
      </c>
      <c r="B12" s="15" t="s">
        <v>73</v>
      </c>
      <c r="C12" s="14" t="s">
        <v>74</v>
      </c>
      <c r="D12" s="16">
        <v>2480000</v>
      </c>
      <c r="E12" s="16">
        <v>3211000</v>
      </c>
      <c r="F12" s="16">
        <f t="shared" si="2"/>
        <v>731000</v>
      </c>
      <c r="G12" s="16">
        <v>10500</v>
      </c>
      <c r="H12" s="16">
        <v>10500</v>
      </c>
      <c r="I12" s="16">
        <f t="shared" si="3"/>
        <v>0</v>
      </c>
      <c r="J12" s="22">
        <f t="shared" si="4"/>
        <v>1</v>
      </c>
      <c r="K12" s="22">
        <f>H12/H54</f>
        <v>1.736258002040456E-5</v>
      </c>
    </row>
    <row r="13" spans="1:11" outlineLevel="1" x14ac:dyDescent="0.25">
      <c r="A13" s="14" t="s">
        <v>4</v>
      </c>
      <c r="B13" s="15" t="s">
        <v>13</v>
      </c>
      <c r="C13" s="14" t="s">
        <v>14</v>
      </c>
      <c r="D13" s="16">
        <v>1201000</v>
      </c>
      <c r="E13" s="16">
        <v>1246000</v>
      </c>
      <c r="F13" s="16">
        <f t="shared" si="2"/>
        <v>45000</v>
      </c>
      <c r="G13" s="16">
        <v>110000</v>
      </c>
      <c r="H13" s="16">
        <v>0</v>
      </c>
      <c r="I13" s="16">
        <f t="shared" si="3"/>
        <v>110000</v>
      </c>
      <c r="J13" s="22">
        <f t="shared" si="4"/>
        <v>0</v>
      </c>
      <c r="K13" s="22">
        <f>H13/H54</f>
        <v>0</v>
      </c>
    </row>
    <row r="14" spans="1:11" outlineLevel="1" x14ac:dyDescent="0.25">
      <c r="A14" s="14" t="s">
        <v>4</v>
      </c>
      <c r="B14" s="15" t="s">
        <v>15</v>
      </c>
      <c r="C14" s="14" t="s">
        <v>16</v>
      </c>
      <c r="D14" s="16">
        <v>37396318.659999996</v>
      </c>
      <c r="E14" s="16">
        <v>41087722.289999999</v>
      </c>
      <c r="F14" s="16">
        <f t="shared" si="2"/>
        <v>3691403.6300000027</v>
      </c>
      <c r="G14" s="16">
        <v>20662320.939999998</v>
      </c>
      <c r="H14" s="16">
        <v>20103155.75</v>
      </c>
      <c r="I14" s="16">
        <f t="shared" si="3"/>
        <v>559165.18999999762</v>
      </c>
      <c r="J14" s="22">
        <f t="shared" si="4"/>
        <v>0.97293792930505141</v>
      </c>
      <c r="K14" s="22">
        <f>H14/H54</f>
        <v>3.324215717828867E-2</v>
      </c>
    </row>
    <row r="15" spans="1:11" x14ac:dyDescent="0.25">
      <c r="A15" s="11" t="s">
        <v>75</v>
      </c>
      <c r="B15" s="12"/>
      <c r="C15" s="2" t="s">
        <v>86</v>
      </c>
      <c r="D15" s="13">
        <v>3282300</v>
      </c>
      <c r="E15" s="13">
        <v>3282300</v>
      </c>
      <c r="F15" s="13">
        <f t="shared" si="2"/>
        <v>0</v>
      </c>
      <c r="G15" s="13">
        <v>1641150</v>
      </c>
      <c r="H15" s="13">
        <v>1286168.6399999999</v>
      </c>
      <c r="I15" s="13">
        <f t="shared" si="3"/>
        <v>354981.3600000001</v>
      </c>
      <c r="J15" s="21">
        <f t="shared" si="4"/>
        <v>0.78369962526277304</v>
      </c>
      <c r="K15" s="21">
        <f>H15/H54</f>
        <v>2.126781517308086E-3</v>
      </c>
    </row>
    <row r="16" spans="1:11" outlineLevel="1" x14ac:dyDescent="0.25">
      <c r="A16" s="14" t="s">
        <v>75</v>
      </c>
      <c r="B16" s="15" t="s">
        <v>76</v>
      </c>
      <c r="C16" s="3" t="s">
        <v>77</v>
      </c>
      <c r="D16" s="16">
        <v>3282300</v>
      </c>
      <c r="E16" s="16">
        <v>3282300</v>
      </c>
      <c r="F16" s="16">
        <f t="shared" si="2"/>
        <v>0</v>
      </c>
      <c r="G16" s="16">
        <v>1641150</v>
      </c>
      <c r="H16" s="16">
        <v>1286168.6399999999</v>
      </c>
      <c r="I16" s="16">
        <f t="shared" si="3"/>
        <v>354981.3600000001</v>
      </c>
      <c r="J16" s="22">
        <f t="shared" si="4"/>
        <v>0.78369962526277304</v>
      </c>
      <c r="K16" s="22">
        <f>H16/H54</f>
        <v>2.126781517308086E-3</v>
      </c>
    </row>
    <row r="17" spans="1:11" ht="26.4" x14ac:dyDescent="0.25">
      <c r="A17" s="11" t="s">
        <v>17</v>
      </c>
      <c r="B17" s="12"/>
      <c r="C17" s="1" t="s">
        <v>87</v>
      </c>
      <c r="D17" s="13">
        <v>10126615.24</v>
      </c>
      <c r="E17" s="13">
        <v>12555352.25</v>
      </c>
      <c r="F17" s="13">
        <f t="shared" si="2"/>
        <v>2428737.0099999998</v>
      </c>
      <c r="G17" s="13">
        <v>5737826.8399999999</v>
      </c>
      <c r="H17" s="13">
        <v>5498756.46</v>
      </c>
      <c r="I17" s="13">
        <f t="shared" si="3"/>
        <v>239070.37999999989</v>
      </c>
      <c r="J17" s="21">
        <f t="shared" si="4"/>
        <v>0.95833433342160601</v>
      </c>
      <c r="K17" s="21">
        <f>H17/H54</f>
        <v>9.0926284809015722E-3</v>
      </c>
    </row>
    <row r="18" spans="1:11" ht="20.399999999999999" outlineLevel="1" x14ac:dyDescent="0.25">
      <c r="A18" s="14" t="s">
        <v>17</v>
      </c>
      <c r="B18" s="15" t="s">
        <v>18</v>
      </c>
      <c r="C18" s="14" t="s">
        <v>19</v>
      </c>
      <c r="D18" s="16">
        <v>5524682</v>
      </c>
      <c r="E18" s="16">
        <v>5602032</v>
      </c>
      <c r="F18" s="16">
        <f t="shared" si="2"/>
        <v>77350</v>
      </c>
      <c r="G18" s="16">
        <v>2406403.0499999998</v>
      </c>
      <c r="H18" s="16">
        <v>2406403.0499999998</v>
      </c>
      <c r="I18" s="16">
        <f t="shared" si="3"/>
        <v>0</v>
      </c>
      <c r="J18" s="22">
        <f t="shared" si="4"/>
        <v>1</v>
      </c>
      <c r="K18" s="22">
        <f>H18/H54</f>
        <v>3.9791776682829129E-3</v>
      </c>
    </row>
    <row r="19" spans="1:11" outlineLevel="1" x14ac:dyDescent="0.25">
      <c r="A19" s="14" t="s">
        <v>17</v>
      </c>
      <c r="B19" s="15" t="s">
        <v>20</v>
      </c>
      <c r="C19" s="14" t="s">
        <v>21</v>
      </c>
      <c r="D19" s="16">
        <v>3892484</v>
      </c>
      <c r="E19" s="16">
        <v>5306500.91</v>
      </c>
      <c r="F19" s="16">
        <f t="shared" si="2"/>
        <v>1414016.9100000001</v>
      </c>
      <c r="G19" s="16">
        <v>2797844.8</v>
      </c>
      <c r="H19" s="16">
        <v>2726993.85</v>
      </c>
      <c r="I19" s="16">
        <f t="shared" si="3"/>
        <v>70850.949999999721</v>
      </c>
      <c r="J19" s="22">
        <f t="shared" si="4"/>
        <v>0.97467659750104807</v>
      </c>
      <c r="K19" s="22">
        <f>H19/H54</f>
        <v>4.5092998986453435E-3</v>
      </c>
    </row>
    <row r="20" spans="1:11" ht="20.399999999999999" outlineLevel="1" x14ac:dyDescent="0.25">
      <c r="A20" s="14" t="s">
        <v>17</v>
      </c>
      <c r="B20" s="15" t="s">
        <v>22</v>
      </c>
      <c r="C20" s="14" t="s">
        <v>23</v>
      </c>
      <c r="D20" s="16">
        <v>709449.24</v>
      </c>
      <c r="E20" s="16">
        <v>1646819.34</v>
      </c>
      <c r="F20" s="16">
        <f t="shared" si="2"/>
        <v>937370.10000000009</v>
      </c>
      <c r="G20" s="16">
        <v>533578.99</v>
      </c>
      <c r="H20" s="16">
        <v>365359.56</v>
      </c>
      <c r="I20" s="16">
        <f t="shared" si="3"/>
        <v>168219.43</v>
      </c>
      <c r="J20" s="22">
        <f t="shared" si="4"/>
        <v>0.68473378234026794</v>
      </c>
      <c r="K20" s="22">
        <f>H20/H54</f>
        <v>6.0415091397331437E-4</v>
      </c>
    </row>
    <row r="21" spans="1:11" x14ac:dyDescent="0.25">
      <c r="A21" s="11" t="s">
        <v>24</v>
      </c>
      <c r="B21" s="12"/>
      <c r="C21" s="1" t="s">
        <v>88</v>
      </c>
      <c r="D21" s="13">
        <v>102277168.51000001</v>
      </c>
      <c r="E21" s="13">
        <v>270347542.08999997</v>
      </c>
      <c r="F21" s="13">
        <f t="shared" si="2"/>
        <v>168070373.57999998</v>
      </c>
      <c r="G21" s="13">
        <v>69072624.460000008</v>
      </c>
      <c r="H21" s="13">
        <v>46189478.479999997</v>
      </c>
      <c r="I21" s="13">
        <f t="shared" si="3"/>
        <v>22883145.980000012</v>
      </c>
      <c r="J21" s="21">
        <f t="shared" si="4"/>
        <v>0.66870889648544263</v>
      </c>
      <c r="K21" s="21">
        <f>H21/H54</f>
        <v>7.6377953924738506E-2</v>
      </c>
    </row>
    <row r="22" spans="1:11" outlineLevel="1" x14ac:dyDescent="0.25">
      <c r="A22" s="14" t="s">
        <v>24</v>
      </c>
      <c r="B22" s="15" t="s">
        <v>25</v>
      </c>
      <c r="C22" s="14" t="s">
        <v>26</v>
      </c>
      <c r="D22" s="16">
        <v>6612011.3200000003</v>
      </c>
      <c r="E22" s="16">
        <v>7088011.3200000003</v>
      </c>
      <c r="F22" s="16">
        <f t="shared" si="2"/>
        <v>476000</v>
      </c>
      <c r="G22" s="16">
        <v>3463873.02</v>
      </c>
      <c r="H22" s="16">
        <v>3463873.02</v>
      </c>
      <c r="I22" s="16">
        <f t="shared" si="3"/>
        <v>0</v>
      </c>
      <c r="J22" s="22">
        <f t="shared" si="4"/>
        <v>1</v>
      </c>
      <c r="K22" s="22">
        <f>H22/H54</f>
        <v>5.7277878562162288E-3</v>
      </c>
    </row>
    <row r="23" spans="1:11" outlineLevel="1" x14ac:dyDescent="0.25">
      <c r="A23" s="14" t="s">
        <v>24</v>
      </c>
      <c r="B23" s="15" t="s">
        <v>78</v>
      </c>
      <c r="C23" s="14" t="s">
        <v>79</v>
      </c>
      <c r="D23" s="16">
        <v>25000</v>
      </c>
      <c r="E23" s="16">
        <v>660558.9</v>
      </c>
      <c r="F23" s="16">
        <f t="shared" si="2"/>
        <v>635558.9</v>
      </c>
      <c r="G23" s="16">
        <v>211478.9</v>
      </c>
      <c r="H23" s="16">
        <v>207840</v>
      </c>
      <c r="I23" s="16">
        <f t="shared" si="3"/>
        <v>3638.8999999999942</v>
      </c>
      <c r="J23" s="22">
        <f t="shared" si="4"/>
        <v>0.98279308243044583</v>
      </c>
      <c r="K23" s="22">
        <f>H23/H54</f>
        <v>3.4367986966103654E-4</v>
      </c>
    </row>
    <row r="24" spans="1:11" outlineLevel="1" x14ac:dyDescent="0.25">
      <c r="A24" s="14" t="s">
        <v>24</v>
      </c>
      <c r="B24" s="15" t="s">
        <v>27</v>
      </c>
      <c r="C24" s="14" t="s">
        <v>28</v>
      </c>
      <c r="D24" s="16">
        <v>6197711</v>
      </c>
      <c r="E24" s="16">
        <v>6473144.3600000003</v>
      </c>
      <c r="F24" s="16">
        <f t="shared" si="2"/>
        <v>275433.36000000034</v>
      </c>
      <c r="G24" s="16">
        <v>2821999.11</v>
      </c>
      <c r="H24" s="16">
        <v>2821999.1</v>
      </c>
      <c r="I24" s="16">
        <f t="shared" si="3"/>
        <v>9.9999997764825821E-3</v>
      </c>
      <c r="J24" s="22">
        <f t="shared" si="4"/>
        <v>0.9999999964564128</v>
      </c>
      <c r="K24" s="22">
        <f>H24/H54</f>
        <v>4.6663985896437761E-3</v>
      </c>
    </row>
    <row r="25" spans="1:11" outlineLevel="1" x14ac:dyDescent="0.25">
      <c r="A25" s="14" t="s">
        <v>24</v>
      </c>
      <c r="B25" s="15" t="s">
        <v>29</v>
      </c>
      <c r="C25" s="14" t="s">
        <v>30</v>
      </c>
      <c r="D25" s="16">
        <v>88573346.189999998</v>
      </c>
      <c r="E25" s="16">
        <v>251215100.59</v>
      </c>
      <c r="F25" s="16">
        <f t="shared" si="2"/>
        <v>162641754.40000001</v>
      </c>
      <c r="G25" s="16">
        <v>62442273.43</v>
      </c>
      <c r="H25" s="16">
        <v>39607766.359999999</v>
      </c>
      <c r="I25" s="16">
        <f t="shared" si="3"/>
        <v>22834507.07</v>
      </c>
      <c r="J25" s="22">
        <f t="shared" si="4"/>
        <v>0.63431012652673047</v>
      </c>
      <c r="K25" s="22">
        <f>H25/H54</f>
        <v>6.5494572652855979E-2</v>
      </c>
    </row>
    <row r="26" spans="1:11" outlineLevel="1" x14ac:dyDescent="0.25">
      <c r="A26" s="14" t="s">
        <v>24</v>
      </c>
      <c r="B26" s="15" t="s">
        <v>31</v>
      </c>
      <c r="C26" s="14" t="s">
        <v>32</v>
      </c>
      <c r="D26" s="16">
        <v>869100</v>
      </c>
      <c r="E26" s="16">
        <v>4910726.92</v>
      </c>
      <c r="F26" s="16">
        <f t="shared" si="2"/>
        <v>4041626.92</v>
      </c>
      <c r="G26" s="16">
        <v>133000</v>
      </c>
      <c r="H26" s="16">
        <v>88000</v>
      </c>
      <c r="I26" s="16">
        <f t="shared" si="3"/>
        <v>45000</v>
      </c>
      <c r="J26" s="22">
        <f t="shared" si="4"/>
        <v>0.66165413533834583</v>
      </c>
      <c r="K26" s="22">
        <f>H26/H54</f>
        <v>1.4551495636148582E-4</v>
      </c>
    </row>
    <row r="27" spans="1:11" ht="26.4" x14ac:dyDescent="0.25">
      <c r="A27" s="11" t="s">
        <v>33</v>
      </c>
      <c r="B27" s="12"/>
      <c r="C27" s="1" t="s">
        <v>89</v>
      </c>
      <c r="D27" s="13">
        <f>43695168.27+9100+2800</f>
        <v>43707068.270000003</v>
      </c>
      <c r="E27" s="13">
        <v>100302434.65000001</v>
      </c>
      <c r="F27" s="13">
        <f t="shared" si="2"/>
        <v>56595366.380000003</v>
      </c>
      <c r="G27" s="13">
        <v>61940430.150000006</v>
      </c>
      <c r="H27" s="13">
        <v>35282589.539999999</v>
      </c>
      <c r="I27" s="13">
        <f t="shared" si="3"/>
        <v>26657840.610000007</v>
      </c>
      <c r="J27" s="21">
        <f t="shared" si="4"/>
        <v>0.56962131929915238</v>
      </c>
      <c r="K27" s="21">
        <f>H27/H54</f>
        <v>5.834255087765132E-2</v>
      </c>
    </row>
    <row r="28" spans="1:11" outlineLevel="1" x14ac:dyDescent="0.25">
      <c r="A28" s="14" t="s">
        <v>33</v>
      </c>
      <c r="B28" s="15" t="s">
        <v>34</v>
      </c>
      <c r="C28" s="14" t="s">
        <v>35</v>
      </c>
      <c r="D28" s="16">
        <v>3938533.67</v>
      </c>
      <c r="E28" s="16">
        <v>4618025.6500000004</v>
      </c>
      <c r="F28" s="16">
        <f t="shared" si="2"/>
        <v>679491.98000000045</v>
      </c>
      <c r="G28" s="16">
        <v>3706184.05</v>
      </c>
      <c r="H28" s="16">
        <v>1473526.12</v>
      </c>
      <c r="I28" s="16">
        <f t="shared" si="3"/>
        <v>2232657.9299999997</v>
      </c>
      <c r="J28" s="22">
        <f t="shared" si="4"/>
        <v>0.39758579177955294</v>
      </c>
      <c r="K28" s="22">
        <f>H28/H54</f>
        <v>2.4365919210148812E-3</v>
      </c>
    </row>
    <row r="29" spans="1:11" outlineLevel="1" x14ac:dyDescent="0.25">
      <c r="A29" s="14" t="s">
        <v>33</v>
      </c>
      <c r="B29" s="15" t="s">
        <v>36</v>
      </c>
      <c r="C29" s="14" t="s">
        <v>37</v>
      </c>
      <c r="D29" s="16">
        <v>19280142.260000002</v>
      </c>
      <c r="E29" s="16">
        <v>54298333.380000003</v>
      </c>
      <c r="F29" s="16">
        <f t="shared" si="2"/>
        <v>35018191.120000005</v>
      </c>
      <c r="G29" s="16">
        <v>29766305.300000001</v>
      </c>
      <c r="H29" s="16">
        <v>20473123.039999999</v>
      </c>
      <c r="I29" s="16">
        <f t="shared" si="3"/>
        <v>9293182.2600000016</v>
      </c>
      <c r="J29" s="22">
        <f t="shared" si="4"/>
        <v>0.68779523806066711</v>
      </c>
      <c r="K29" s="22">
        <f>H29/H54</f>
        <v>3.385392733805602E-2</v>
      </c>
    </row>
    <row r="30" spans="1:11" outlineLevel="1" x14ac:dyDescent="0.25">
      <c r="A30" s="14" t="s">
        <v>33</v>
      </c>
      <c r="B30" s="15" t="s">
        <v>80</v>
      </c>
      <c r="C30" s="14" t="s">
        <v>81</v>
      </c>
      <c r="D30" s="16">
        <v>13848488.34</v>
      </c>
      <c r="E30" s="16">
        <v>34446574.539999999</v>
      </c>
      <c r="F30" s="16">
        <f t="shared" si="2"/>
        <v>20598086.199999999</v>
      </c>
      <c r="G30" s="16">
        <v>24930942.02</v>
      </c>
      <c r="H30" s="16">
        <v>9953375.5899999999</v>
      </c>
      <c r="I30" s="16">
        <f t="shared" si="3"/>
        <v>14977566.43</v>
      </c>
      <c r="J30" s="22">
        <f t="shared" si="4"/>
        <v>0.39923784596728207</v>
      </c>
      <c r="K30" s="22">
        <f>H30/H54</f>
        <v>1.6458693348049183E-2</v>
      </c>
    </row>
    <row r="31" spans="1:11" outlineLevel="1" x14ac:dyDescent="0.25">
      <c r="A31" s="14" t="s">
        <v>33</v>
      </c>
      <c r="B31" s="15" t="s">
        <v>38</v>
      </c>
      <c r="C31" s="14" t="s">
        <v>39</v>
      </c>
      <c r="D31" s="16">
        <f>6628004+9100+2800</f>
        <v>6639904</v>
      </c>
      <c r="E31" s="16">
        <v>6939501.0800000001</v>
      </c>
      <c r="F31" s="16">
        <f t="shared" si="2"/>
        <v>299597.08000000007</v>
      </c>
      <c r="G31" s="16">
        <v>3536998.7800000003</v>
      </c>
      <c r="H31" s="16">
        <v>3382564.79</v>
      </c>
      <c r="I31" s="16">
        <f t="shared" si="3"/>
        <v>154433.99000000022</v>
      </c>
      <c r="J31" s="22">
        <f t="shared" si="4"/>
        <v>0.9563375619824217</v>
      </c>
      <c r="K31" s="22">
        <f>H31/H54</f>
        <v>5.5933382705312326E-3</v>
      </c>
    </row>
    <row r="32" spans="1:11" x14ac:dyDescent="0.25">
      <c r="A32" s="11" t="s">
        <v>40</v>
      </c>
      <c r="B32" s="12"/>
      <c r="C32" s="4" t="s">
        <v>90</v>
      </c>
      <c r="D32" s="13">
        <v>125400</v>
      </c>
      <c r="E32" s="13">
        <v>125400</v>
      </c>
      <c r="F32" s="13">
        <f t="shared" si="2"/>
        <v>0</v>
      </c>
      <c r="G32" s="13">
        <v>62700</v>
      </c>
      <c r="H32" s="13">
        <v>50200</v>
      </c>
      <c r="I32" s="13">
        <f t="shared" si="3"/>
        <v>12500</v>
      </c>
      <c r="J32" s="21">
        <f t="shared" si="4"/>
        <v>0.80063795853269537</v>
      </c>
      <c r="K32" s="21">
        <f>H32/H54</f>
        <v>8.3009668288029412E-5</v>
      </c>
    </row>
    <row r="33" spans="1:11" ht="20.399999999999999" outlineLevel="1" x14ac:dyDescent="0.25">
      <c r="A33" s="14" t="s">
        <v>40</v>
      </c>
      <c r="B33" s="15" t="s">
        <v>41</v>
      </c>
      <c r="C33" s="14" t="s">
        <v>42</v>
      </c>
      <c r="D33" s="16">
        <v>125400</v>
      </c>
      <c r="E33" s="16">
        <v>125400</v>
      </c>
      <c r="F33" s="16">
        <f t="shared" si="2"/>
        <v>0</v>
      </c>
      <c r="G33" s="16">
        <v>62700</v>
      </c>
      <c r="H33" s="16">
        <v>50200</v>
      </c>
      <c r="I33" s="16">
        <f t="shared" si="3"/>
        <v>12500</v>
      </c>
      <c r="J33" s="22">
        <f t="shared" si="4"/>
        <v>0.80063795853269537</v>
      </c>
      <c r="K33" s="22">
        <f>H33/H54</f>
        <v>8.3009668288029412E-5</v>
      </c>
    </row>
    <row r="34" spans="1:11" x14ac:dyDescent="0.25">
      <c r="A34" s="11" t="s">
        <v>43</v>
      </c>
      <c r="B34" s="12"/>
      <c r="C34" s="1" t="s">
        <v>91</v>
      </c>
      <c r="D34" s="13">
        <v>658065905.37</v>
      </c>
      <c r="E34" s="13">
        <v>665447397.35000002</v>
      </c>
      <c r="F34" s="13">
        <f t="shared" si="2"/>
        <v>7381491.9800000191</v>
      </c>
      <c r="G34" s="13">
        <v>360145593.33000004</v>
      </c>
      <c r="H34" s="13">
        <v>356541100.69999999</v>
      </c>
      <c r="I34" s="13">
        <f t="shared" si="3"/>
        <v>3604492.6300000548</v>
      </c>
      <c r="J34" s="21">
        <f t="shared" si="4"/>
        <v>0.98999156814145084</v>
      </c>
      <c r="K34" s="21">
        <f>H34/H54</f>
        <v>0.58956889442541616</v>
      </c>
    </row>
    <row r="35" spans="1:11" outlineLevel="1" x14ac:dyDescent="0.25">
      <c r="A35" s="14" t="s">
        <v>43</v>
      </c>
      <c r="B35" s="15" t="s">
        <v>44</v>
      </c>
      <c r="C35" s="14" t="s">
        <v>45</v>
      </c>
      <c r="D35" s="16">
        <v>196859575</v>
      </c>
      <c r="E35" s="16">
        <v>197486116</v>
      </c>
      <c r="F35" s="16">
        <f t="shared" si="2"/>
        <v>626541</v>
      </c>
      <c r="G35" s="16">
        <v>97325305</v>
      </c>
      <c r="H35" s="16">
        <v>96440625</v>
      </c>
      <c r="I35" s="16">
        <f t="shared" si="3"/>
        <v>884680</v>
      </c>
      <c r="J35" s="22">
        <f t="shared" si="4"/>
        <v>0.9909100721544104</v>
      </c>
      <c r="K35" s="22">
        <f>H35/H54</f>
        <v>0.15947219702669793</v>
      </c>
    </row>
    <row r="36" spans="1:11" outlineLevel="1" x14ac:dyDescent="0.25">
      <c r="A36" s="14" t="s">
        <v>43</v>
      </c>
      <c r="B36" s="15" t="s">
        <v>46</v>
      </c>
      <c r="C36" s="14" t="s">
        <v>47</v>
      </c>
      <c r="D36" s="16">
        <v>383278065.37</v>
      </c>
      <c r="E36" s="16">
        <v>388982316.88999999</v>
      </c>
      <c r="F36" s="16">
        <f t="shared" si="2"/>
        <v>5704251.5199999809</v>
      </c>
      <c r="G36" s="16">
        <v>221032797.25999999</v>
      </c>
      <c r="H36" s="16">
        <v>220171521.91999999</v>
      </c>
      <c r="I36" s="16">
        <f t="shared" si="3"/>
        <v>861275.34000000358</v>
      </c>
      <c r="J36" s="22">
        <f t="shared" si="4"/>
        <v>0.99610340478573012</v>
      </c>
      <c r="K36" s="22">
        <f>H36/H54</f>
        <v>0.36407101595716723</v>
      </c>
    </row>
    <row r="37" spans="1:11" outlineLevel="1" x14ac:dyDescent="0.25">
      <c r="A37" s="14" t="s">
        <v>43</v>
      </c>
      <c r="B37" s="15" t="s">
        <v>48</v>
      </c>
      <c r="C37" s="14" t="s">
        <v>49</v>
      </c>
      <c r="D37" s="16">
        <v>49414336</v>
      </c>
      <c r="E37" s="16">
        <v>49654682.960000001</v>
      </c>
      <c r="F37" s="16">
        <f t="shared" si="2"/>
        <v>240346.96000000089</v>
      </c>
      <c r="G37" s="16">
        <v>24733908.960000001</v>
      </c>
      <c r="H37" s="16">
        <v>24733908.960000001</v>
      </c>
      <c r="I37" s="16">
        <f t="shared" si="3"/>
        <v>0</v>
      </c>
      <c r="J37" s="22">
        <f t="shared" si="4"/>
        <v>1</v>
      </c>
      <c r="K37" s="22">
        <f>H37/H54</f>
        <v>4.0899473670038218E-2</v>
      </c>
    </row>
    <row r="38" spans="1:11" outlineLevel="1" x14ac:dyDescent="0.25">
      <c r="A38" s="14" t="s">
        <v>43</v>
      </c>
      <c r="B38" s="15" t="s">
        <v>50</v>
      </c>
      <c r="C38" s="14" t="s">
        <v>51</v>
      </c>
      <c r="D38" s="16">
        <v>11019426</v>
      </c>
      <c r="E38" s="16">
        <v>11026426</v>
      </c>
      <c r="F38" s="16">
        <f t="shared" si="2"/>
        <v>7000</v>
      </c>
      <c r="G38" s="16">
        <v>8204221.8899999997</v>
      </c>
      <c r="H38" s="16">
        <v>6483737.6799999997</v>
      </c>
      <c r="I38" s="16">
        <f t="shared" si="3"/>
        <v>1720484.21</v>
      </c>
      <c r="J38" s="22">
        <f t="shared" si="4"/>
        <v>0.79029282324786077</v>
      </c>
      <c r="K38" s="22">
        <f>H38/H54</f>
        <v>1.0721372790505924E-2</v>
      </c>
    </row>
    <row r="39" spans="1:11" outlineLevel="1" x14ac:dyDescent="0.25">
      <c r="A39" s="14" t="s">
        <v>43</v>
      </c>
      <c r="B39" s="15" t="s">
        <v>52</v>
      </c>
      <c r="C39" s="14" t="s">
        <v>53</v>
      </c>
      <c r="D39" s="16">
        <v>17494503</v>
      </c>
      <c r="E39" s="16">
        <v>18297855.5</v>
      </c>
      <c r="F39" s="16">
        <f t="shared" si="2"/>
        <v>803352.5</v>
      </c>
      <c r="G39" s="16">
        <v>8849360.2200000007</v>
      </c>
      <c r="H39" s="16">
        <v>8711307.1400000006</v>
      </c>
      <c r="I39" s="16">
        <f t="shared" si="3"/>
        <v>138053.08000000007</v>
      </c>
      <c r="J39" s="22">
        <f t="shared" si="4"/>
        <v>0.98439965414810515</v>
      </c>
      <c r="K39" s="22">
        <f>H39/H54</f>
        <v>1.4404834981006817E-2</v>
      </c>
    </row>
    <row r="40" spans="1:11" x14ac:dyDescent="0.25">
      <c r="A40" s="11" t="s">
        <v>54</v>
      </c>
      <c r="B40" s="12"/>
      <c r="C40" s="1" t="s">
        <v>92</v>
      </c>
      <c r="D40" s="13">
        <v>93193913.599999994</v>
      </c>
      <c r="E40" s="13">
        <v>107375313.29000001</v>
      </c>
      <c r="F40" s="13">
        <f t="shared" si="2"/>
        <v>14181399.690000013</v>
      </c>
      <c r="G40" s="13">
        <v>57318305.980000004</v>
      </c>
      <c r="H40" s="13">
        <v>51372858.189999998</v>
      </c>
      <c r="I40" s="13">
        <f t="shared" si="3"/>
        <v>5945447.7900000066</v>
      </c>
      <c r="J40" s="21">
        <f t="shared" si="4"/>
        <v>0.8962731419160479</v>
      </c>
      <c r="K40" s="21">
        <f>H40/H54</f>
        <v>8.4949082019121019E-2</v>
      </c>
    </row>
    <row r="41" spans="1:11" outlineLevel="1" x14ac:dyDescent="0.25">
      <c r="A41" s="14" t="s">
        <v>54</v>
      </c>
      <c r="B41" s="15" t="s">
        <v>55</v>
      </c>
      <c r="C41" s="14" t="s">
        <v>56</v>
      </c>
      <c r="D41" s="16">
        <v>88293826.599999994</v>
      </c>
      <c r="E41" s="16">
        <v>102475226.29000001</v>
      </c>
      <c r="F41" s="16">
        <f t="shared" si="2"/>
        <v>14181399.690000013</v>
      </c>
      <c r="G41" s="16">
        <v>55003183.980000004</v>
      </c>
      <c r="H41" s="16">
        <v>49094831.240000002</v>
      </c>
      <c r="I41" s="16">
        <f t="shared" si="3"/>
        <v>5908352.7400000021</v>
      </c>
      <c r="J41" s="22">
        <f t="shared" si="4"/>
        <v>0.89258162323569545</v>
      </c>
      <c r="K41" s="22">
        <f>H41/H54</f>
        <v>8.1182184380262631E-2</v>
      </c>
    </row>
    <row r="42" spans="1:11" outlineLevel="1" x14ac:dyDescent="0.25">
      <c r="A42" s="14" t="s">
        <v>54</v>
      </c>
      <c r="B42" s="15" t="s">
        <v>57</v>
      </c>
      <c r="C42" s="14" t="s">
        <v>58</v>
      </c>
      <c r="D42" s="16">
        <v>4900087</v>
      </c>
      <c r="E42" s="16">
        <v>4900087</v>
      </c>
      <c r="F42" s="16">
        <f t="shared" si="2"/>
        <v>0</v>
      </c>
      <c r="G42" s="16">
        <v>2315122</v>
      </c>
      <c r="H42" s="16">
        <v>2278026.9500000002</v>
      </c>
      <c r="I42" s="16">
        <f t="shared" si="3"/>
        <v>37095.049999999814</v>
      </c>
      <c r="J42" s="22">
        <f t="shared" si="4"/>
        <v>0.98397706470760515</v>
      </c>
      <c r="K42" s="22">
        <f>H42/H54</f>
        <v>3.7668976388583941E-3</v>
      </c>
    </row>
    <row r="43" spans="1:11" x14ac:dyDescent="0.25">
      <c r="A43" s="11" t="s">
        <v>82</v>
      </c>
      <c r="B43" s="12"/>
      <c r="C43" s="1" t="s">
        <v>96</v>
      </c>
      <c r="D43" s="13">
        <v>371100</v>
      </c>
      <c r="E43" s="13">
        <v>371100</v>
      </c>
      <c r="F43" s="13">
        <f t="shared" si="2"/>
        <v>0</v>
      </c>
      <c r="G43" s="13">
        <v>185550</v>
      </c>
      <c r="H43" s="13">
        <v>85340</v>
      </c>
      <c r="I43" s="13">
        <f t="shared" si="3"/>
        <v>100210</v>
      </c>
      <c r="J43" s="21">
        <f t="shared" si="4"/>
        <v>0.45992993802209647</v>
      </c>
      <c r="K43" s="21">
        <f>H43/H54</f>
        <v>1.4111643608965001E-4</v>
      </c>
    </row>
    <row r="44" spans="1:11" outlineLevel="1" x14ac:dyDescent="0.25">
      <c r="A44" s="14" t="s">
        <v>82</v>
      </c>
      <c r="B44" s="15" t="s">
        <v>83</v>
      </c>
      <c r="C44" s="14" t="s">
        <v>84</v>
      </c>
      <c r="D44" s="16">
        <v>371100</v>
      </c>
      <c r="E44" s="16">
        <v>371100</v>
      </c>
      <c r="F44" s="16">
        <f t="shared" si="2"/>
        <v>0</v>
      </c>
      <c r="G44" s="16">
        <v>185550</v>
      </c>
      <c r="H44" s="16">
        <v>85340</v>
      </c>
      <c r="I44" s="16">
        <f t="shared" si="3"/>
        <v>100210</v>
      </c>
      <c r="J44" s="22">
        <f t="shared" si="4"/>
        <v>0.45992993802209647</v>
      </c>
      <c r="K44" s="22">
        <f>H44/H54</f>
        <v>1.4111643608965001E-4</v>
      </c>
    </row>
    <row r="45" spans="1:11" x14ac:dyDescent="0.25">
      <c r="A45" s="11" t="s">
        <v>59</v>
      </c>
      <c r="B45" s="12"/>
      <c r="C45" s="1" t="s">
        <v>93</v>
      </c>
      <c r="D45" s="13">
        <f>72057821.92+2844000</f>
        <v>74901821.920000002</v>
      </c>
      <c r="E45" s="13">
        <v>82518209.299999997</v>
      </c>
      <c r="F45" s="13">
        <f t="shared" si="2"/>
        <v>7616387.3799999952</v>
      </c>
      <c r="G45" s="13">
        <v>48598807.219999999</v>
      </c>
      <c r="H45" s="13">
        <v>35455686.950000003</v>
      </c>
      <c r="I45" s="13">
        <f t="shared" si="3"/>
        <v>13143120.269999996</v>
      </c>
      <c r="J45" s="21">
        <f t="shared" si="4"/>
        <v>0.72955878915910566</v>
      </c>
      <c r="K45" s="21">
        <f>H45/H54</f>
        <v>5.8628781128360827E-2</v>
      </c>
    </row>
    <row r="46" spans="1:11" outlineLevel="1" x14ac:dyDescent="0.25">
      <c r="A46" s="14" t="s">
        <v>59</v>
      </c>
      <c r="B46" s="15" t="s">
        <v>60</v>
      </c>
      <c r="C46" s="14" t="s">
        <v>61</v>
      </c>
      <c r="D46" s="16">
        <v>5574221.9199999999</v>
      </c>
      <c r="E46" s="16">
        <v>5655958.6299999999</v>
      </c>
      <c r="F46" s="16">
        <f t="shared" si="2"/>
        <v>81736.709999999963</v>
      </c>
      <c r="G46" s="16">
        <v>2820935.13</v>
      </c>
      <c r="H46" s="16">
        <v>2788695.95</v>
      </c>
      <c r="I46" s="16">
        <f t="shared" si="3"/>
        <v>32239.179999999702</v>
      </c>
      <c r="J46" s="22">
        <f t="shared" si="4"/>
        <v>0.98857145644465783</v>
      </c>
      <c r="K46" s="22">
        <f>H46/H54</f>
        <v>4.6113291985193441E-3</v>
      </c>
    </row>
    <row r="47" spans="1:11" outlineLevel="1" x14ac:dyDescent="0.25">
      <c r="A47" s="14" t="s">
        <v>59</v>
      </c>
      <c r="B47" s="15" t="s">
        <v>62</v>
      </c>
      <c r="C47" s="14" t="s">
        <v>63</v>
      </c>
      <c r="D47" s="16">
        <f>53760100+2844000</f>
        <v>56604100</v>
      </c>
      <c r="E47" s="16">
        <v>64138662.82</v>
      </c>
      <c r="F47" s="16">
        <f t="shared" si="2"/>
        <v>7534562.8200000003</v>
      </c>
      <c r="G47" s="16">
        <v>37493785.799999997</v>
      </c>
      <c r="H47" s="16">
        <v>29836275.050000001</v>
      </c>
      <c r="I47" s="16">
        <f t="shared" si="3"/>
        <v>7657510.7499999963</v>
      </c>
      <c r="J47" s="22">
        <f t="shared" si="4"/>
        <v>0.79576586928706472</v>
      </c>
      <c r="K47" s="22">
        <f>H47/H54</f>
        <v>4.9336639339659531E-2</v>
      </c>
    </row>
    <row r="48" spans="1:11" outlineLevel="1" x14ac:dyDescent="0.25">
      <c r="A48" s="14" t="s">
        <v>59</v>
      </c>
      <c r="B48" s="15" t="s">
        <v>64</v>
      </c>
      <c r="C48" s="14" t="s">
        <v>65</v>
      </c>
      <c r="D48" s="16">
        <v>12601300</v>
      </c>
      <c r="E48" s="16">
        <v>12601347.68</v>
      </c>
      <c r="F48" s="16">
        <f t="shared" si="2"/>
        <v>47.679999999701977</v>
      </c>
      <c r="G48" s="16">
        <v>8221947.6799999997</v>
      </c>
      <c r="H48" s="16">
        <v>2818664.31</v>
      </c>
      <c r="I48" s="16">
        <f t="shared" si="3"/>
        <v>5403283.3699999992</v>
      </c>
      <c r="J48" s="22">
        <f t="shared" si="4"/>
        <v>0.3428219711074591</v>
      </c>
      <c r="K48" s="22">
        <f>H48/H54</f>
        <v>4.6608842507650863E-3</v>
      </c>
    </row>
    <row r="49" spans="1:11" outlineLevel="1" x14ac:dyDescent="0.25">
      <c r="A49" s="30"/>
      <c r="B49" s="15" t="s">
        <v>104</v>
      </c>
      <c r="C49" s="14" t="s">
        <v>106</v>
      </c>
      <c r="D49" s="31">
        <v>122200</v>
      </c>
      <c r="E49" s="31">
        <v>122240.17</v>
      </c>
      <c r="F49" s="16">
        <f t="shared" si="2"/>
        <v>40.169999999998254</v>
      </c>
      <c r="G49" s="31">
        <v>62138.61</v>
      </c>
      <c r="H49" s="31">
        <v>12051.64</v>
      </c>
      <c r="I49" s="16">
        <f t="shared" ref="I49" si="7">G49-H49</f>
        <v>50086.97</v>
      </c>
      <c r="J49" s="22">
        <f t="shared" ref="J49" si="8">H49/G49</f>
        <v>0.19394769210318671</v>
      </c>
      <c r="K49" s="22">
        <f>H49/H54</f>
        <v>1.9928339416867465E-5</v>
      </c>
    </row>
    <row r="50" spans="1:11" x14ac:dyDescent="0.25">
      <c r="A50" s="11" t="s">
        <v>66</v>
      </c>
      <c r="B50" s="12"/>
      <c r="C50" s="1" t="s">
        <v>94</v>
      </c>
      <c r="D50" s="13">
        <v>1043873</v>
      </c>
      <c r="E50" s="13">
        <v>1770297.54</v>
      </c>
      <c r="F50" s="13">
        <f t="shared" si="2"/>
        <v>726424.54</v>
      </c>
      <c r="G50" s="13">
        <v>1112652.1399999999</v>
      </c>
      <c r="H50" s="13">
        <v>1031259.89</v>
      </c>
      <c r="I50" s="13">
        <f t="shared" si="3"/>
        <v>81392.249999999884</v>
      </c>
      <c r="J50" s="21">
        <f t="shared" si="4"/>
        <v>0.92684843081324597</v>
      </c>
      <c r="K50" s="21">
        <f>H50/H54</f>
        <v>1.7052697487579622E-3</v>
      </c>
    </row>
    <row r="51" spans="1:11" outlineLevel="1" x14ac:dyDescent="0.25">
      <c r="A51" s="14" t="s">
        <v>66</v>
      </c>
      <c r="B51" s="15" t="s">
        <v>67</v>
      </c>
      <c r="C51" s="14" t="s">
        <v>68</v>
      </c>
      <c r="D51" s="16">
        <v>1043873</v>
      </c>
      <c r="E51" s="16">
        <v>1770297.54</v>
      </c>
      <c r="F51" s="16">
        <f t="shared" si="2"/>
        <v>726424.54</v>
      </c>
      <c r="G51" s="16">
        <v>1112652.1399999999</v>
      </c>
      <c r="H51" s="16">
        <v>1031259.89</v>
      </c>
      <c r="I51" s="16">
        <f t="shared" si="3"/>
        <v>81392.249999999884</v>
      </c>
      <c r="J51" s="22">
        <f t="shared" si="4"/>
        <v>0.92684843081324597</v>
      </c>
      <c r="K51" s="22">
        <f>H51/H54</f>
        <v>1.7052697487579622E-3</v>
      </c>
    </row>
    <row r="52" spans="1:11" x14ac:dyDescent="0.25">
      <c r="A52" s="11" t="s">
        <v>69</v>
      </c>
      <c r="B52" s="12"/>
      <c r="C52" s="4" t="s">
        <v>95</v>
      </c>
      <c r="D52" s="13">
        <v>5389800</v>
      </c>
      <c r="E52" s="13">
        <v>5389800</v>
      </c>
      <c r="F52" s="13">
        <f t="shared" si="2"/>
        <v>0</v>
      </c>
      <c r="G52" s="13">
        <v>2694900</v>
      </c>
      <c r="H52" s="13">
        <v>2694900</v>
      </c>
      <c r="I52" s="13">
        <f t="shared" si="3"/>
        <v>0</v>
      </c>
      <c r="J52" s="21">
        <f t="shared" si="4"/>
        <v>1</v>
      </c>
      <c r="K52" s="21">
        <f>H52/H54</f>
        <v>4.456230180665547E-3</v>
      </c>
    </row>
    <row r="53" spans="1:11" outlineLevel="1" x14ac:dyDescent="0.25">
      <c r="A53" s="14" t="s">
        <v>69</v>
      </c>
      <c r="B53" s="15" t="s">
        <v>70</v>
      </c>
      <c r="C53" s="14" t="s">
        <v>71</v>
      </c>
      <c r="D53" s="16">
        <v>5389800</v>
      </c>
      <c r="E53" s="16">
        <v>5389800</v>
      </c>
      <c r="F53" s="16">
        <f t="shared" si="2"/>
        <v>0</v>
      </c>
      <c r="G53" s="16">
        <v>2694900</v>
      </c>
      <c r="H53" s="16">
        <v>2694900</v>
      </c>
      <c r="I53" s="16">
        <f t="shared" si="3"/>
        <v>0</v>
      </c>
      <c r="J53" s="22">
        <f t="shared" si="4"/>
        <v>1</v>
      </c>
      <c r="K53" s="22">
        <f>H53/H54</f>
        <v>4.456230180665547E-3</v>
      </c>
    </row>
    <row r="54" spans="1:11" x14ac:dyDescent="0.25">
      <c r="A54" s="17" t="s">
        <v>72</v>
      </c>
      <c r="B54" s="18"/>
      <c r="C54" s="19" t="s">
        <v>102</v>
      </c>
      <c r="D54" s="20">
        <f>D6+D15+D17+D21+D27+D32+D34+D40+D45+D50+D52+D43</f>
        <v>1141410834.23</v>
      </c>
      <c r="E54" s="20">
        <v>1405284548.05</v>
      </c>
      <c r="F54" s="20">
        <f t="shared" si="2"/>
        <v>263873713.81999993</v>
      </c>
      <c r="G54" s="20">
        <v>679314082.04999995</v>
      </c>
      <c r="H54" s="20">
        <v>604748832.70000005</v>
      </c>
      <c r="I54" s="20">
        <f t="shared" si="3"/>
        <v>74565249.349999905</v>
      </c>
      <c r="J54" s="23">
        <f t="shared" si="4"/>
        <v>0.89023450077027599</v>
      </c>
      <c r="K54" s="23">
        <f>H54/H54</f>
        <v>1</v>
      </c>
    </row>
    <row r="55" spans="1:11" ht="30.6" x14ac:dyDescent="0.25">
      <c r="B55" s="15"/>
      <c r="C55" s="24" t="s">
        <v>100</v>
      </c>
      <c r="D55" s="28">
        <v>539082600</v>
      </c>
      <c r="E55" s="28">
        <v>720032419.19000006</v>
      </c>
      <c r="F55" s="29">
        <f>E55-D55</f>
        <v>180949819.19000006</v>
      </c>
      <c r="G55" s="25">
        <v>342375151.15999997</v>
      </c>
      <c r="H55" s="25">
        <v>277826744.91999996</v>
      </c>
      <c r="I55" s="26">
        <f t="shared" si="3"/>
        <v>64548406.24000001</v>
      </c>
      <c r="J55" s="27">
        <f t="shared" si="4"/>
        <v>0.81146877622016722</v>
      </c>
      <c r="K55" s="27">
        <f>H55/H54</f>
        <v>0.45940848480781193</v>
      </c>
    </row>
    <row r="57" spans="1:11" x14ac:dyDescent="0.25">
      <c r="B57" s="7" t="s">
        <v>101</v>
      </c>
    </row>
  </sheetData>
  <mergeCells count="2">
    <mergeCell ref="A1:G1"/>
    <mergeCell ref="A3:K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консолидация</vt:lpstr>
      <vt:lpstr>консолидация!Заголовки_для_печати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kristel_iv</dc:creator>
  <dc:description>POI HSSF rep:2.41.2.50</dc:description>
  <cp:lastModifiedBy>Кристель И.В.</cp:lastModifiedBy>
  <cp:lastPrinted>2018-07-12T09:19:09Z</cp:lastPrinted>
  <dcterms:created xsi:type="dcterms:W3CDTF">2017-04-13T09:53:15Z</dcterms:created>
  <dcterms:modified xsi:type="dcterms:W3CDTF">2018-08-13T06:54:11Z</dcterms:modified>
</cp:coreProperties>
</file>