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55" activeTab="0"/>
  </bookViews>
  <sheets>
    <sheet name="0107" sheetId="1" r:id="rId1"/>
  </sheets>
  <definedNames/>
  <calcPr fullCalcOnLoad="1"/>
</workbook>
</file>

<file path=xl/sharedStrings.xml><?xml version="1.0" encoding="utf-8"?>
<sst xmlns="http://schemas.openxmlformats.org/spreadsheetml/2006/main" count="76" uniqueCount="45">
  <si>
    <t>Наименование доходов</t>
  </si>
  <si>
    <t>Доходы</t>
  </si>
  <si>
    <t>Налоги на совокупный доход</t>
  </si>
  <si>
    <t>Единый налог на вмененный доход</t>
  </si>
  <si>
    <t>Налоги на имущество</t>
  </si>
  <si>
    <t>Земельный налог</t>
  </si>
  <si>
    <t>Налог на имущество организаций</t>
  </si>
  <si>
    <t>Транспортный налог</t>
  </si>
  <si>
    <t>Транспортный налог с организаций</t>
  </si>
  <si>
    <t>Транспортный налог с физических лиц</t>
  </si>
  <si>
    <t>Государственная пошлина</t>
  </si>
  <si>
    <t>Задолженность по отмененным налогам</t>
  </si>
  <si>
    <t>Арендная плата за земли</t>
  </si>
  <si>
    <t>Доходы от оказания платных услуг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</si>
  <si>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</si>
  <si>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</si>
  <si>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</si>
  <si>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</si>
  <si>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зачисления</t>
  </si>
  <si>
    <t xml:space="preserve">Прочие неналоговые доходы </t>
  </si>
  <si>
    <t>Итого доходы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</si>
  <si>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</si>
  <si>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</si>
  <si>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</si>
  <si>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Прочие поступления от использования имущества, находящегося в собственности муниципальных районов</t>
  </si>
  <si>
    <t>Доходы от сдачи в аренду имущества, находящегося в оперативном управлении органов местного самоуправления</t>
  </si>
  <si>
    <t>Платежи от государственных и муниципальных предприятий</t>
  </si>
  <si>
    <t>Д-ды от эксплуатации и использования имущества автом дорог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</si>
  <si>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</si>
  <si>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</si>
  <si>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</si>
  <si>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Кунгурский муниципальный район</t>
  </si>
  <si>
    <t>Сельские поселения</t>
  </si>
  <si>
    <t xml:space="preserve">Налог, взимаемый в связи с применением патентной системы </t>
  </si>
  <si>
    <t>% исп-я к ут плану</t>
  </si>
  <si>
    <t>Средства самообложения граждан</t>
  </si>
  <si>
    <t>Утверждено в бюджете</t>
  </si>
  <si>
    <t xml:space="preserve"> 2014 год консолидированный</t>
  </si>
  <si>
    <t xml:space="preserve">Акцизы на нефтепродукты </t>
  </si>
  <si>
    <t>Уточненный план</t>
  </si>
  <si>
    <t>% исп-я к ут. плану</t>
  </si>
  <si>
    <t>План 1 полугодия</t>
  </si>
  <si>
    <t>% исп-я к  плану 1 полугодия</t>
  </si>
  <si>
    <t>Анализ выполнения доходной части консолидированного бюджета Кунгурского муниципального района на 01.07.2014</t>
  </si>
  <si>
    <t>Факт на 01/07.2014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</si>
</sst>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0.00000000"/>
    <numFmt numFmtId="187" formatCode="#,##0.0"/>
    <numFmt numFmtId="188" formatCode="#,##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3" fontId="2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2" xfId="0" applyFont="1" applyBorder="1" applyAlignment="1">
      <alignment horizontal="left"/>
    </xf>
    <xf numFmtId="3" fontId="5" fillId="0" borderId="12" xfId="0" applyNumberFormat="1" applyFont="1" applyFill="1" applyBorder="1" applyAlignment="1">
      <alignment horizontal="right" wrapText="1"/>
    </xf>
    <xf numFmtId="0" fontId="5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horizontal="left" wrapText="1"/>
    </xf>
    <xf numFmtId="0" fontId="5" fillId="0" borderId="15" xfId="0" applyFont="1" applyBorder="1" applyAlignment="1">
      <alignment horizontal="left"/>
    </xf>
    <xf numFmtId="3" fontId="5" fillId="0" borderId="12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/>
    </xf>
    <xf numFmtId="3" fontId="5" fillId="0" borderId="13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4" fontId="5" fillId="35" borderId="13" xfId="0" applyNumberFormat="1" applyFont="1" applyFill="1" applyBorder="1" applyAlignment="1">
      <alignment horizontal="right"/>
    </xf>
    <xf numFmtId="4" fontId="5" fillId="34" borderId="12" xfId="0" applyNumberFormat="1" applyFont="1" applyFill="1" applyBorder="1" applyAlignment="1">
      <alignment horizontal="right" wrapText="1"/>
    </xf>
    <xf numFmtId="4" fontId="5" fillId="34" borderId="13" xfId="0" applyNumberFormat="1" applyFont="1" applyFill="1" applyBorder="1" applyAlignment="1">
      <alignment horizontal="right" wrapText="1"/>
    </xf>
    <xf numFmtId="4" fontId="6" fillId="34" borderId="13" xfId="0" applyNumberFormat="1" applyFont="1" applyFill="1" applyBorder="1" applyAlignment="1">
      <alignment horizontal="right" wrapText="1"/>
    </xf>
    <xf numFmtId="4" fontId="5" fillId="34" borderId="14" xfId="0" applyNumberFormat="1" applyFont="1" applyFill="1" applyBorder="1" applyAlignment="1">
      <alignment wrapText="1"/>
    </xf>
    <xf numFmtId="4" fontId="6" fillId="34" borderId="14" xfId="0" applyNumberFormat="1" applyFont="1" applyFill="1" applyBorder="1" applyAlignment="1">
      <alignment horizontal="right" wrapText="1"/>
    </xf>
    <xf numFmtId="4" fontId="5" fillId="34" borderId="14" xfId="0" applyNumberFormat="1" applyFont="1" applyFill="1" applyBorder="1" applyAlignment="1">
      <alignment horizontal="right" wrapText="1"/>
    </xf>
    <xf numFmtId="4" fontId="5" fillId="34" borderId="15" xfId="0" applyNumberFormat="1" applyFont="1" applyFill="1" applyBorder="1" applyAlignment="1">
      <alignment horizontal="right" wrapText="1"/>
    </xf>
    <xf numFmtId="4" fontId="5" fillId="33" borderId="13" xfId="0" applyNumberFormat="1" applyFont="1" applyFill="1" applyBorder="1" applyAlignment="1">
      <alignment horizontal="right"/>
    </xf>
    <xf numFmtId="4" fontId="6" fillId="33" borderId="13" xfId="0" applyNumberFormat="1" applyFont="1" applyFill="1" applyBorder="1" applyAlignment="1">
      <alignment horizontal="right"/>
    </xf>
    <xf numFmtId="4" fontId="5" fillId="0" borderId="13" xfId="0" applyNumberFormat="1" applyFont="1" applyBorder="1" applyAlignment="1">
      <alignment horizontal="right" wrapText="1"/>
    </xf>
    <xf numFmtId="3" fontId="5" fillId="0" borderId="16" xfId="0" applyNumberFormat="1" applyFont="1" applyFill="1" applyBorder="1" applyAlignment="1">
      <alignment horizontal="right" wrapText="1"/>
    </xf>
    <xf numFmtId="4" fontId="5" fillId="33" borderId="12" xfId="0" applyNumberFormat="1" applyFont="1" applyFill="1" applyBorder="1" applyAlignment="1">
      <alignment horizontal="right" wrapText="1"/>
    </xf>
    <xf numFmtId="4" fontId="5" fillId="0" borderId="12" xfId="0" applyNumberFormat="1" applyFont="1" applyFill="1" applyBorder="1" applyAlignment="1">
      <alignment horizontal="right" wrapText="1"/>
    </xf>
    <xf numFmtId="4" fontId="6" fillId="0" borderId="13" xfId="0" applyNumberFormat="1" applyFont="1" applyBorder="1" applyAlignment="1">
      <alignment horizontal="right" wrapText="1"/>
    </xf>
    <xf numFmtId="4" fontId="5" fillId="0" borderId="14" xfId="0" applyNumberFormat="1" applyFont="1" applyBorder="1" applyAlignment="1">
      <alignment wrapText="1"/>
    </xf>
    <xf numFmtId="4" fontId="6" fillId="0" borderId="14" xfId="0" applyNumberFormat="1" applyFont="1" applyBorder="1" applyAlignment="1">
      <alignment horizontal="right" wrapText="1"/>
    </xf>
    <xf numFmtId="4" fontId="5" fillId="0" borderId="14" xfId="0" applyNumberFormat="1" applyFont="1" applyBorder="1" applyAlignment="1">
      <alignment horizontal="right" wrapText="1"/>
    </xf>
    <xf numFmtId="4" fontId="5" fillId="0" borderId="15" xfId="0" applyNumberFormat="1" applyFont="1" applyFill="1" applyBorder="1" applyAlignment="1">
      <alignment horizontal="right" wrapText="1"/>
    </xf>
    <xf numFmtId="3" fontId="2" fillId="0" borderId="1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5" fillId="35" borderId="12" xfId="0" applyNumberFormat="1" applyFont="1" applyFill="1" applyBorder="1" applyAlignment="1">
      <alignment horizontal="right"/>
    </xf>
    <xf numFmtId="4" fontId="6" fillId="35" borderId="13" xfId="0" applyNumberFormat="1" applyFont="1" applyFill="1" applyBorder="1" applyAlignment="1">
      <alignment horizontal="right"/>
    </xf>
    <xf numFmtId="4" fontId="5" fillId="35" borderId="14" xfId="0" applyNumberFormat="1" applyFont="1" applyFill="1" applyBorder="1" applyAlignment="1">
      <alignment/>
    </xf>
    <xf numFmtId="4" fontId="6" fillId="35" borderId="14" xfId="0" applyNumberFormat="1" applyFont="1" applyFill="1" applyBorder="1" applyAlignment="1">
      <alignment horizontal="right"/>
    </xf>
    <xf numFmtId="4" fontId="5" fillId="35" borderId="14" xfId="0" applyNumberFormat="1" applyFont="1" applyFill="1" applyBorder="1" applyAlignment="1">
      <alignment horizontal="right"/>
    </xf>
    <xf numFmtId="4" fontId="5" fillId="35" borderId="15" xfId="0" applyNumberFormat="1" applyFont="1" applyFill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 horizontal="right" vertical="center" wrapText="1"/>
    </xf>
    <xf numFmtId="4" fontId="5" fillId="0" borderId="19" xfId="0" applyNumberFormat="1" applyFont="1" applyBorder="1" applyAlignment="1">
      <alignment horizontal="right"/>
    </xf>
    <xf numFmtId="4" fontId="5" fillId="0" borderId="20" xfId="0" applyNumberFormat="1" applyFont="1" applyFill="1" applyBorder="1" applyAlignment="1">
      <alignment horizontal="right"/>
    </xf>
    <xf numFmtId="4" fontId="5" fillId="35" borderId="13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/>
    </xf>
    <xf numFmtId="3" fontId="6" fillId="0" borderId="21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2" fillId="34" borderId="22" xfId="0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right"/>
    </xf>
    <xf numFmtId="4" fontId="6" fillId="35" borderId="13" xfId="0" applyNumberFormat="1" applyFont="1" applyFill="1" applyBorder="1" applyAlignment="1">
      <alignment horizontal="right" vertical="center" wrapText="1"/>
    </xf>
    <xf numFmtId="4" fontId="6" fillId="35" borderId="13" xfId="0" applyNumberFormat="1" applyFont="1" applyFill="1" applyBorder="1" applyAlignment="1">
      <alignment horizontal="right" wrapText="1"/>
    </xf>
    <xf numFmtId="4" fontId="7" fillId="0" borderId="18" xfId="0" applyNumberFormat="1" applyFont="1" applyBorder="1" applyAlignment="1">
      <alignment horizontal="right" vertical="center" wrapText="1"/>
    </xf>
    <xf numFmtId="4" fontId="5" fillId="0" borderId="23" xfId="0" applyNumberFormat="1" applyFont="1" applyBorder="1" applyAlignment="1">
      <alignment horizontal="right" vertical="center" wrapText="1"/>
    </xf>
    <xf numFmtId="4" fontId="5" fillId="0" borderId="13" xfId="0" applyNumberFormat="1" applyFont="1" applyFill="1" applyBorder="1" applyAlignment="1">
      <alignment horizontal="right" wrapText="1"/>
    </xf>
    <xf numFmtId="4" fontId="6" fillId="0" borderId="13" xfId="0" applyNumberFormat="1" applyFont="1" applyFill="1" applyBorder="1" applyAlignment="1">
      <alignment horizontal="right" wrapText="1"/>
    </xf>
    <xf numFmtId="4" fontId="5" fillId="0" borderId="14" xfId="0" applyNumberFormat="1" applyFont="1" applyFill="1" applyBorder="1" applyAlignment="1">
      <alignment wrapText="1"/>
    </xf>
    <xf numFmtId="4" fontId="6" fillId="0" borderId="14" xfId="0" applyNumberFormat="1" applyFont="1" applyFill="1" applyBorder="1" applyAlignment="1">
      <alignment horizontal="right" wrapText="1"/>
    </xf>
    <xf numFmtId="4" fontId="5" fillId="0" borderId="14" xfId="0" applyNumberFormat="1" applyFont="1" applyFill="1" applyBorder="1" applyAlignment="1">
      <alignment horizontal="right" wrapText="1"/>
    </xf>
    <xf numFmtId="4" fontId="5" fillId="0" borderId="1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4" fontId="5" fillId="0" borderId="15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/>
    </xf>
    <xf numFmtId="3" fontId="2" fillId="36" borderId="11" xfId="0" applyNumberFormat="1" applyFont="1" applyFill="1" applyBorder="1" applyAlignment="1">
      <alignment horizontal="center" vertical="center" wrapText="1"/>
    </xf>
    <xf numFmtId="4" fontId="5" fillId="36" borderId="12" xfId="0" applyNumberFormat="1" applyFont="1" applyFill="1" applyBorder="1" applyAlignment="1">
      <alignment horizontal="right"/>
    </xf>
    <xf numFmtId="3" fontId="5" fillId="36" borderId="13" xfId="0" applyNumberFormat="1" applyFont="1" applyFill="1" applyBorder="1" applyAlignment="1">
      <alignment horizontal="right"/>
    </xf>
    <xf numFmtId="3" fontId="6" fillId="36" borderId="13" xfId="0" applyNumberFormat="1" applyFont="1" applyFill="1" applyBorder="1" applyAlignment="1">
      <alignment horizontal="right"/>
    </xf>
    <xf numFmtId="3" fontId="5" fillId="36" borderId="14" xfId="0" applyNumberFormat="1" applyFont="1" applyFill="1" applyBorder="1" applyAlignment="1">
      <alignment/>
    </xf>
    <xf numFmtId="3" fontId="6" fillId="36" borderId="14" xfId="0" applyNumberFormat="1" applyFont="1" applyFill="1" applyBorder="1" applyAlignment="1">
      <alignment horizontal="right"/>
    </xf>
    <xf numFmtId="3" fontId="5" fillId="36" borderId="14" xfId="0" applyNumberFormat="1" applyFont="1" applyFill="1" applyBorder="1" applyAlignment="1">
      <alignment horizontal="right" wrapText="1"/>
    </xf>
    <xf numFmtId="4" fontId="5" fillId="36" borderId="13" xfId="0" applyNumberFormat="1" applyFont="1" applyFill="1" applyBorder="1" applyAlignment="1">
      <alignment horizontal="right"/>
    </xf>
    <xf numFmtId="3" fontId="5" fillId="36" borderId="14" xfId="0" applyNumberFormat="1" applyFont="1" applyFill="1" applyBorder="1" applyAlignment="1">
      <alignment horizontal="right"/>
    </xf>
    <xf numFmtId="4" fontId="5" fillId="36" borderId="15" xfId="0" applyNumberFormat="1" applyFont="1" applyFill="1" applyBorder="1" applyAlignment="1">
      <alignment horizontal="right"/>
    </xf>
    <xf numFmtId="0" fontId="2" fillId="0" borderId="24" xfId="0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right"/>
    </xf>
    <xf numFmtId="4" fontId="5" fillId="0" borderId="23" xfId="0" applyNumberFormat="1" applyFont="1" applyFill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 vertical="center" wrapText="1"/>
    </xf>
    <xf numFmtId="4" fontId="5" fillId="0" borderId="23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 wrapText="1"/>
    </xf>
    <xf numFmtId="4" fontId="6" fillId="0" borderId="26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 horizontal="right"/>
    </xf>
    <xf numFmtId="4" fontId="5" fillId="0" borderId="27" xfId="0" applyNumberFormat="1" applyFont="1" applyFill="1" applyBorder="1" applyAlignment="1">
      <alignment horizontal="right"/>
    </xf>
    <xf numFmtId="3" fontId="6" fillId="0" borderId="18" xfId="0" applyNumberFormat="1" applyFont="1" applyBorder="1" applyAlignment="1">
      <alignment horizontal="right" vertical="center" wrapText="1"/>
    </xf>
    <xf numFmtId="4" fontId="5" fillId="36" borderId="26" xfId="0" applyNumberFormat="1" applyFont="1" applyFill="1" applyBorder="1" applyAlignment="1">
      <alignment/>
    </xf>
    <xf numFmtId="4" fontId="5" fillId="35" borderId="28" xfId="0" applyNumberFormat="1" applyFont="1" applyFill="1" applyBorder="1" applyAlignment="1">
      <alignment/>
    </xf>
    <xf numFmtId="4" fontId="5" fillId="0" borderId="29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9"/>
  <sheetViews>
    <sheetView tabSelected="1" zoomScale="84" zoomScaleNormal="84" zoomScalePageLayoutView="0" workbookViewId="0" topLeftCell="A2">
      <pane xSplit="1" ySplit="3" topLeftCell="B17" activePane="bottomRight" state="frozen"/>
      <selection pane="topLeft" activeCell="A2" sqref="A2"/>
      <selection pane="topRight" activeCell="B2" sqref="B2"/>
      <selection pane="bottomLeft" activeCell="A5" sqref="A5"/>
      <selection pane="bottomRight" activeCell="H2" sqref="H1:T16384"/>
    </sheetView>
  </sheetViews>
  <sheetFormatPr defaultColWidth="9.140625" defaultRowHeight="12.75"/>
  <cols>
    <col min="1" max="1" width="67.28125" style="0" customWidth="1"/>
    <col min="2" max="3" width="13.57421875" style="1" customWidth="1"/>
    <col min="4" max="4" width="14.7109375" style="0" customWidth="1"/>
    <col min="5" max="5" width="15.140625" style="0" customWidth="1"/>
    <col min="6" max="6" width="9.28125" style="0" customWidth="1"/>
    <col min="7" max="7" width="8.8515625" style="0" customWidth="1"/>
    <col min="8" max="8" width="51.8515625" style="0" hidden="1" customWidth="1"/>
    <col min="9" max="9" width="14.421875" style="0" hidden="1" customWidth="1"/>
    <col min="10" max="10" width="13.57421875" style="0" hidden="1" customWidth="1"/>
    <col min="11" max="11" width="14.421875" style="0" hidden="1" customWidth="1"/>
    <col min="12" max="12" width="14.28125" style="0" hidden="1" customWidth="1"/>
    <col min="13" max="13" width="7.140625" style="0" hidden="1" customWidth="1"/>
    <col min="14" max="14" width="7.8515625" style="0" hidden="1" customWidth="1"/>
    <col min="15" max="16" width="13.7109375" style="0" hidden="1" customWidth="1"/>
    <col min="17" max="17" width="13.421875" style="0" hidden="1" customWidth="1"/>
    <col min="18" max="18" width="13.28125" style="0" hidden="1" customWidth="1"/>
    <col min="19" max="19" width="8.28125" style="0" hidden="1" customWidth="1"/>
    <col min="20" max="20" width="7.8515625" style="0" hidden="1" customWidth="1"/>
  </cols>
  <sheetData>
    <row r="1" ht="12.75" hidden="1"/>
    <row r="2" spans="1:20" ht="20.25" customHeight="1" thickBot="1">
      <c r="A2" s="110" t="s">
        <v>43</v>
      </c>
      <c r="B2" s="110"/>
      <c r="C2" s="110"/>
      <c r="D2" s="110"/>
      <c r="E2" s="110"/>
      <c r="F2" s="110"/>
      <c r="G2" s="110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3.5" thickBot="1">
      <c r="A3" s="111" t="s">
        <v>0</v>
      </c>
      <c r="B3" s="113" t="s">
        <v>37</v>
      </c>
      <c r="C3" s="114"/>
      <c r="D3" s="114"/>
      <c r="E3" s="114"/>
      <c r="F3" s="114"/>
      <c r="G3" s="114"/>
      <c r="H3" s="111" t="s">
        <v>0</v>
      </c>
      <c r="I3" s="113" t="s">
        <v>31</v>
      </c>
      <c r="J3" s="114"/>
      <c r="K3" s="114"/>
      <c r="L3" s="114"/>
      <c r="M3" s="114"/>
      <c r="N3" s="114"/>
      <c r="O3" s="115" t="s">
        <v>32</v>
      </c>
      <c r="P3" s="116"/>
      <c r="Q3" s="116"/>
      <c r="R3" s="116"/>
      <c r="S3" s="116"/>
      <c r="T3" s="117"/>
    </row>
    <row r="4" spans="1:21" ht="74.25" customHeight="1" thickBot="1">
      <c r="A4" s="112"/>
      <c r="B4" s="45" t="s">
        <v>36</v>
      </c>
      <c r="C4" s="8" t="s">
        <v>39</v>
      </c>
      <c r="D4" s="45" t="s">
        <v>41</v>
      </c>
      <c r="E4" s="10" t="s">
        <v>44</v>
      </c>
      <c r="F4" s="9" t="s">
        <v>40</v>
      </c>
      <c r="G4" s="9" t="s">
        <v>42</v>
      </c>
      <c r="H4" s="112"/>
      <c r="I4" s="45" t="str">
        <f>B4</f>
        <v>Утверждено в бюджете</v>
      </c>
      <c r="J4" s="86" t="str">
        <f>P4</f>
        <v>Уточненный план</v>
      </c>
      <c r="K4" s="9" t="str">
        <f>D4</f>
        <v>План 1 полугодия</v>
      </c>
      <c r="L4" s="63" t="str">
        <f>E4</f>
        <v>Факт на 01/07.2014</v>
      </c>
      <c r="M4" s="9" t="s">
        <v>34</v>
      </c>
      <c r="N4" s="9" t="str">
        <f>G4</f>
        <v>% исп-я к  плану 1 полугодия</v>
      </c>
      <c r="O4" s="45" t="str">
        <f>I4</f>
        <v>Утверждено в бюджете</v>
      </c>
      <c r="P4" s="8" t="str">
        <f>C4</f>
        <v>Уточненный план</v>
      </c>
      <c r="Q4" s="96" t="str">
        <f>K4</f>
        <v>План 1 полугодия</v>
      </c>
      <c r="R4" s="10" t="str">
        <f>L4</f>
        <v>Факт на 01/07.2014</v>
      </c>
      <c r="S4" s="9" t="str">
        <f>M4</f>
        <v>% исп-я к ут плану</v>
      </c>
      <c r="T4" s="9" t="str">
        <f>N4</f>
        <v>% исп-я к  плану 1 полугодия</v>
      </c>
      <c r="U4" s="2"/>
    </row>
    <row r="5" spans="1:20" ht="16.5">
      <c r="A5" s="12" t="s">
        <v>1</v>
      </c>
      <c r="B5" s="39">
        <f>B6+B8+B12+B19+B20+B21+B27+B28+B29+B32+B33+B7</f>
        <v>248041311</v>
      </c>
      <c r="C5" s="38">
        <f>P5+J5</f>
        <v>257464745.99</v>
      </c>
      <c r="D5" s="39">
        <f>D6+D8+D12+D19+D20+D21+D27+D28+D29+D32+D33+D7</f>
        <v>123176894.06999998</v>
      </c>
      <c r="E5" s="27">
        <f>E6+E8+E12+E19+E20+E21+E27+E28+E29+E32+E33+E7</f>
        <v>133761213.33</v>
      </c>
      <c r="F5" s="13">
        <f>E5/C5*100</f>
        <v>51.95321511520468</v>
      </c>
      <c r="G5" s="13">
        <f>E5/D5*100</f>
        <v>108.59277979032747</v>
      </c>
      <c r="H5" s="12" t="s">
        <v>1</v>
      </c>
      <c r="I5" s="74">
        <f>I6+I8+I12+I19+I20+I21+I27+I28+I29+I32+I33+I7</f>
        <v>132541704</v>
      </c>
      <c r="J5" s="87">
        <f>J6+J8+J12+J19+J20+J21+J27+J28+J29+J32+J33+J7</f>
        <v>132621264</v>
      </c>
      <c r="K5" s="53">
        <f>K6+K8+K12+K19+K20+K21+K27+K28+K29+K32+K33+K7</f>
        <v>67032620</v>
      </c>
      <c r="L5" s="64">
        <f>L6+L8+L12+L19+L20+L21+L27+L28+L29+L32+L33+L7</f>
        <v>73268352.61</v>
      </c>
      <c r="M5" s="20">
        <f>L5/J5*100</f>
        <v>55.24630847282529</v>
      </c>
      <c r="N5" s="20">
        <f aca="true" t="shared" si="0" ref="N5:N10">L5/K5*100</f>
        <v>109.30253451230163</v>
      </c>
      <c r="O5" s="74">
        <f>O6+O8+O12+O19+O20+O21+O27+O28+O29+O32+O33+O7</f>
        <v>115499607</v>
      </c>
      <c r="P5" s="87">
        <f>P6+P8+P12+P19+P20+P21+P27+P28+P29+P32+P33+P7</f>
        <v>124843481.99</v>
      </c>
      <c r="Q5" s="97">
        <f>Q6+Q8+Q12+Q19+Q20+Q21+Q27+Q28+Q29+Q32+Q33+Q7</f>
        <v>56144274.07000001</v>
      </c>
      <c r="R5" s="47">
        <f>R6+R8+R12+R19+R20+R21+R27+R28+R29+R32+R33+R7</f>
        <v>60492860.72</v>
      </c>
      <c r="S5" s="20">
        <f>R5/P5*100</f>
        <v>48.45496116877411</v>
      </c>
      <c r="T5" s="20">
        <f>R5/Q5*100</f>
        <v>107.74537870874994</v>
      </c>
    </row>
    <row r="6" spans="1:20" ht="16.5">
      <c r="A6" s="14" t="s">
        <v>28</v>
      </c>
      <c r="B6" s="69">
        <f>I6+O6</f>
        <v>80578377</v>
      </c>
      <c r="C6" s="38">
        <f aca="true" t="shared" si="1" ref="C6:C37">P6+J6</f>
        <v>80583857</v>
      </c>
      <c r="D6" s="36">
        <f>K6+Q6</f>
        <v>36524519.37</v>
      </c>
      <c r="E6" s="28">
        <f>L6+R6</f>
        <v>36519434.41</v>
      </c>
      <c r="F6" s="13">
        <f aca="true" t="shared" si="2" ref="F6:F37">E6/C6*100</f>
        <v>45.31854861451965</v>
      </c>
      <c r="G6" s="13">
        <f aca="true" t="shared" si="3" ref="G6:G37">E6/D6*100</f>
        <v>99.98607795506221</v>
      </c>
      <c r="H6" s="14" t="s">
        <v>28</v>
      </c>
      <c r="I6" s="24">
        <v>58991700</v>
      </c>
      <c r="J6" s="88">
        <v>58991700</v>
      </c>
      <c r="K6" s="58">
        <v>26662184</v>
      </c>
      <c r="L6" s="57">
        <v>26683012.12</v>
      </c>
      <c r="M6" s="20">
        <f aca="true" t="shared" si="4" ref="M6:M37">L6/J6*100</f>
        <v>45.23180738985315</v>
      </c>
      <c r="N6" s="20">
        <f t="shared" si="0"/>
        <v>100.07811858173359</v>
      </c>
      <c r="O6" s="75">
        <v>21586677</v>
      </c>
      <c r="P6" s="34">
        <v>21592157</v>
      </c>
      <c r="Q6" s="68">
        <v>9862335.37</v>
      </c>
      <c r="R6" s="57">
        <v>9836422.29</v>
      </c>
      <c r="S6" s="20">
        <f aca="true" t="shared" si="5" ref="S6:S37">R6/P6*100</f>
        <v>45.55553338186638</v>
      </c>
      <c r="T6" s="20">
        <f>R6/Q6*100</f>
        <v>99.7372520906273</v>
      </c>
    </row>
    <row r="7" spans="1:20" ht="16.5">
      <c r="A7" s="14" t="str">
        <f>H7</f>
        <v>Акцизы на нефтепродукты </v>
      </c>
      <c r="B7" s="69">
        <f>I7+O7</f>
        <v>33873138</v>
      </c>
      <c r="C7" s="38">
        <f t="shared" si="1"/>
        <v>33873138</v>
      </c>
      <c r="D7" s="36">
        <f>K7+Q7</f>
        <v>15798409.83</v>
      </c>
      <c r="E7" s="28">
        <f>L7+R7</f>
        <v>11818038.309999999</v>
      </c>
      <c r="F7" s="13">
        <f t="shared" si="2"/>
        <v>34.88911570578432</v>
      </c>
      <c r="G7" s="13">
        <f t="shared" si="3"/>
        <v>74.80523949668925</v>
      </c>
      <c r="H7" s="14" t="s">
        <v>38</v>
      </c>
      <c r="I7" s="24">
        <v>14324000</v>
      </c>
      <c r="J7" s="88">
        <v>14324000</v>
      </c>
      <c r="K7" s="58">
        <v>6942649</v>
      </c>
      <c r="L7" s="57">
        <v>4992157.27</v>
      </c>
      <c r="M7" s="20">
        <f t="shared" si="4"/>
        <v>34.85169833845294</v>
      </c>
      <c r="N7" s="20">
        <f t="shared" si="0"/>
        <v>71.90565546378622</v>
      </c>
      <c r="O7" s="75">
        <v>19549138</v>
      </c>
      <c r="P7" s="34">
        <f>O7</f>
        <v>19549138</v>
      </c>
      <c r="Q7" s="68">
        <v>8855760.83</v>
      </c>
      <c r="R7" s="57">
        <v>6825881.04</v>
      </c>
      <c r="S7" s="20">
        <f t="shared" si="5"/>
        <v>34.916532074201946</v>
      </c>
      <c r="T7" s="20">
        <f>R7/Q7*100</f>
        <v>77.07842579574272</v>
      </c>
    </row>
    <row r="8" spans="1:20" ht="16.5">
      <c r="A8" s="14" t="s">
        <v>2</v>
      </c>
      <c r="B8" s="69">
        <f>B9+B11+B10</f>
        <v>10183366</v>
      </c>
      <c r="C8" s="38">
        <f t="shared" si="1"/>
        <v>13601311</v>
      </c>
      <c r="D8" s="36">
        <f>D9+D11+D10</f>
        <v>8683671</v>
      </c>
      <c r="E8" s="28">
        <f>E9+E11+E10</f>
        <v>9088647.5</v>
      </c>
      <c r="F8" s="13">
        <f t="shared" si="2"/>
        <v>66.82184901146661</v>
      </c>
      <c r="G8" s="13">
        <f t="shared" si="3"/>
        <v>104.66365549777277</v>
      </c>
      <c r="H8" s="14" t="s">
        <v>2</v>
      </c>
      <c r="I8" s="24">
        <f>I9+I11+I10</f>
        <v>9602800</v>
      </c>
      <c r="J8" s="88">
        <f>J9+J11+J10</f>
        <v>9602800</v>
      </c>
      <c r="K8" s="24">
        <f>K9+K11+K10</f>
        <v>4805255</v>
      </c>
      <c r="L8" s="26">
        <f>L9+L10</f>
        <v>4582910.71</v>
      </c>
      <c r="M8" s="20">
        <f t="shared" si="4"/>
        <v>47.72473351522473</v>
      </c>
      <c r="N8" s="20">
        <f t="shared" si="0"/>
        <v>95.37289300984027</v>
      </c>
      <c r="O8" s="75">
        <f>O9+O11</f>
        <v>580566</v>
      </c>
      <c r="P8" s="34">
        <f>P9+P10+P11</f>
        <v>3998511</v>
      </c>
      <c r="Q8" s="98">
        <f>Q9+Q11</f>
        <v>3878416</v>
      </c>
      <c r="R8" s="26">
        <f>R9+R11</f>
        <v>4505736.79</v>
      </c>
      <c r="S8" s="20">
        <f t="shared" si="5"/>
        <v>112.68536687782027</v>
      </c>
      <c r="T8" s="20">
        <f>R8/Q8*100</f>
        <v>116.17466486318126</v>
      </c>
    </row>
    <row r="9" spans="1:20" ht="16.5">
      <c r="A9" s="15" t="s">
        <v>3</v>
      </c>
      <c r="B9" s="70">
        <f>I9+O9</f>
        <v>9350900</v>
      </c>
      <c r="C9" s="38">
        <f t="shared" si="1"/>
        <v>9350900</v>
      </c>
      <c r="D9" s="40">
        <f aca="true" t="shared" si="6" ref="D9:E11">K9+Q9</f>
        <v>4647390</v>
      </c>
      <c r="E9" s="29">
        <f t="shared" si="6"/>
        <v>4425019.21</v>
      </c>
      <c r="F9" s="13">
        <f t="shared" si="2"/>
        <v>47.32185361836829</v>
      </c>
      <c r="G9" s="13">
        <f t="shared" si="3"/>
        <v>95.21514678131166</v>
      </c>
      <c r="H9" s="15" t="s">
        <v>3</v>
      </c>
      <c r="I9" s="81">
        <v>9350900</v>
      </c>
      <c r="J9" s="89">
        <v>9350900</v>
      </c>
      <c r="K9" s="59">
        <v>4647390</v>
      </c>
      <c r="L9" s="65">
        <v>4425019.21</v>
      </c>
      <c r="M9" s="20">
        <f t="shared" si="4"/>
        <v>47.32185361836829</v>
      </c>
      <c r="N9" s="20">
        <f t="shared" si="0"/>
        <v>95.21514678131166</v>
      </c>
      <c r="O9" s="75">
        <f>Q9+R9+S9+T9</f>
        <v>0</v>
      </c>
      <c r="P9" s="34">
        <f>O9</f>
        <v>0</v>
      </c>
      <c r="Q9" s="99">
        <v>0</v>
      </c>
      <c r="R9" s="48">
        <v>0</v>
      </c>
      <c r="S9" s="20"/>
      <c r="T9" s="22">
        <v>0</v>
      </c>
    </row>
    <row r="10" spans="1:20" ht="16.5">
      <c r="A10" s="15" t="s">
        <v>33</v>
      </c>
      <c r="B10" s="70">
        <f>I10+O10</f>
        <v>251900</v>
      </c>
      <c r="C10" s="38">
        <f t="shared" si="1"/>
        <v>251900</v>
      </c>
      <c r="D10" s="40">
        <f t="shared" si="6"/>
        <v>157865</v>
      </c>
      <c r="E10" s="29">
        <f t="shared" si="6"/>
        <v>157891.5</v>
      </c>
      <c r="F10" s="13">
        <f t="shared" si="2"/>
        <v>62.68023025009924</v>
      </c>
      <c r="G10" s="13"/>
      <c r="H10" s="15" t="str">
        <f>A10</f>
        <v>Налог, взимаемый в связи с применением патентной системы </v>
      </c>
      <c r="I10" s="81">
        <v>251900</v>
      </c>
      <c r="J10" s="89">
        <v>251900</v>
      </c>
      <c r="K10" s="59">
        <v>157865</v>
      </c>
      <c r="L10" s="65">
        <v>157891.5</v>
      </c>
      <c r="M10" s="20">
        <f t="shared" si="4"/>
        <v>62.68023025009924</v>
      </c>
      <c r="N10" s="20">
        <f t="shared" si="0"/>
        <v>100.01678649478984</v>
      </c>
      <c r="O10" s="75"/>
      <c r="P10" s="34">
        <f>O10</f>
        <v>0</v>
      </c>
      <c r="Q10" s="99"/>
      <c r="R10" s="48"/>
      <c r="S10" s="20"/>
      <c r="T10" s="22"/>
    </row>
    <row r="11" spans="1:20" ht="16.5">
      <c r="A11" s="15" t="s">
        <v>29</v>
      </c>
      <c r="B11" s="70">
        <f>I11+O11</f>
        <v>580566</v>
      </c>
      <c r="C11" s="38">
        <f t="shared" si="1"/>
        <v>3998511</v>
      </c>
      <c r="D11" s="40">
        <f t="shared" si="6"/>
        <v>3878416</v>
      </c>
      <c r="E11" s="29">
        <f t="shared" si="6"/>
        <v>4505736.79</v>
      </c>
      <c r="F11" s="13">
        <f t="shared" si="2"/>
        <v>112.68536687782027</v>
      </c>
      <c r="G11" s="13">
        <f t="shared" si="3"/>
        <v>116.17466486318126</v>
      </c>
      <c r="H11" s="15" t="s">
        <v>29</v>
      </c>
      <c r="I11" s="81">
        <v>0</v>
      </c>
      <c r="J11" s="89">
        <v>0</v>
      </c>
      <c r="K11" s="59">
        <v>0</v>
      </c>
      <c r="L11" s="48">
        <v>0</v>
      </c>
      <c r="M11" s="20"/>
      <c r="N11" s="20"/>
      <c r="O11" s="76">
        <v>580566</v>
      </c>
      <c r="P11" s="35">
        <v>3998511</v>
      </c>
      <c r="Q11" s="100">
        <v>3878416</v>
      </c>
      <c r="R11" s="65">
        <v>4505736.79</v>
      </c>
      <c r="S11" s="20">
        <f t="shared" si="5"/>
        <v>112.68536687782027</v>
      </c>
      <c r="T11" s="22">
        <f>R11/Q11*100</f>
        <v>116.17466486318126</v>
      </c>
    </row>
    <row r="12" spans="1:20" ht="16.5">
      <c r="A12" s="14" t="s">
        <v>4</v>
      </c>
      <c r="B12" s="69">
        <f>B13+B14+B15+B16</f>
        <v>52586391</v>
      </c>
      <c r="C12" s="38">
        <f t="shared" si="1"/>
        <v>52604811</v>
      </c>
      <c r="D12" s="36">
        <f>D13+D14+D15+D16</f>
        <v>11621581.26</v>
      </c>
      <c r="E12" s="28">
        <f>E13+E14+E15+E16</f>
        <v>13352820.26</v>
      </c>
      <c r="F12" s="13">
        <f t="shared" si="2"/>
        <v>25.383268195754948</v>
      </c>
      <c r="G12" s="13">
        <f t="shared" si="3"/>
        <v>114.8967594105176</v>
      </c>
      <c r="H12" s="14" t="s">
        <v>4</v>
      </c>
      <c r="I12" s="24">
        <f>I13+I14+I15+I16</f>
        <v>14239885</v>
      </c>
      <c r="J12" s="88">
        <f>J13+J14+J15+J16</f>
        <v>14239885</v>
      </c>
      <c r="K12" s="58">
        <f>K13+K14+K15+K16</f>
        <v>2827999</v>
      </c>
      <c r="L12" s="26">
        <f>L13+L14+L15+L16</f>
        <v>2631877.27</v>
      </c>
      <c r="M12" s="20">
        <f t="shared" si="4"/>
        <v>18.48243346066348</v>
      </c>
      <c r="N12" s="20">
        <f>L12/K12*100</f>
        <v>93.06500002298445</v>
      </c>
      <c r="O12" s="75">
        <f>O13+O14+O15+O16</f>
        <v>38346506</v>
      </c>
      <c r="P12" s="34">
        <f>P13+P14+P16</f>
        <v>38364926</v>
      </c>
      <c r="Q12" s="101">
        <f>Q13+Q14+Q15+Q16</f>
        <v>8793582.26</v>
      </c>
      <c r="R12" s="26">
        <f>R13+R14+R15+R16</f>
        <v>10720942.99</v>
      </c>
      <c r="S12" s="20">
        <f t="shared" si="5"/>
        <v>27.944646602472268</v>
      </c>
      <c r="T12" s="22">
        <f>R12/Q12*100</f>
        <v>121.9178108876871</v>
      </c>
    </row>
    <row r="13" spans="1:20" ht="16.5">
      <c r="A13" s="15" t="s">
        <v>30</v>
      </c>
      <c r="B13" s="70">
        <f>I13+O13</f>
        <v>4995543</v>
      </c>
      <c r="C13" s="38">
        <f t="shared" si="1"/>
        <v>4995703</v>
      </c>
      <c r="D13" s="40">
        <f aca="true" t="shared" si="7" ref="D13:E15">K13+Q13</f>
        <v>277481</v>
      </c>
      <c r="E13" s="29">
        <f t="shared" si="7"/>
        <v>443740.18</v>
      </c>
      <c r="F13" s="13">
        <f t="shared" si="2"/>
        <v>8.88243716650089</v>
      </c>
      <c r="G13" s="13">
        <f t="shared" si="3"/>
        <v>159.917320465185</v>
      </c>
      <c r="H13" s="15" t="s">
        <v>30</v>
      </c>
      <c r="I13" s="81">
        <f>K13+L13+M13+N13</f>
        <v>0</v>
      </c>
      <c r="J13" s="89"/>
      <c r="K13" s="59">
        <v>0</v>
      </c>
      <c r="L13" s="48">
        <v>0</v>
      </c>
      <c r="M13" s="20"/>
      <c r="N13" s="22">
        <v>0</v>
      </c>
      <c r="O13" s="76">
        <v>4995543</v>
      </c>
      <c r="P13" s="35">
        <v>4995703</v>
      </c>
      <c r="Q13" s="100">
        <v>277481</v>
      </c>
      <c r="R13" s="65">
        <v>443740.18</v>
      </c>
      <c r="S13" s="20">
        <f t="shared" si="5"/>
        <v>8.88243716650089</v>
      </c>
      <c r="T13" s="22">
        <f>R13/Q13*100</f>
        <v>159.917320465185</v>
      </c>
    </row>
    <row r="14" spans="1:20" ht="16.5">
      <c r="A14" s="15" t="s">
        <v>5</v>
      </c>
      <c r="B14" s="70">
        <f>I14+O14</f>
        <v>19055809</v>
      </c>
      <c r="C14" s="38">
        <f t="shared" si="1"/>
        <v>19073609</v>
      </c>
      <c r="D14" s="40">
        <f t="shared" si="7"/>
        <v>6319448.72</v>
      </c>
      <c r="E14" s="29">
        <f t="shared" si="7"/>
        <v>7645322.11</v>
      </c>
      <c r="F14" s="13">
        <f t="shared" si="2"/>
        <v>40.08324858709225</v>
      </c>
      <c r="G14" s="13">
        <f t="shared" si="3"/>
        <v>120.98083944891953</v>
      </c>
      <c r="H14" s="15" t="s">
        <v>5</v>
      </c>
      <c r="I14" s="81">
        <f>K14+L14+M14+N14</f>
        <v>0</v>
      </c>
      <c r="J14" s="89"/>
      <c r="K14" s="59">
        <v>0</v>
      </c>
      <c r="L14" s="48">
        <v>0</v>
      </c>
      <c r="M14" s="20"/>
      <c r="N14" s="22">
        <v>0</v>
      </c>
      <c r="O14" s="76">
        <v>19055809</v>
      </c>
      <c r="P14" s="35">
        <v>19073609</v>
      </c>
      <c r="Q14" s="100">
        <v>6319448.72</v>
      </c>
      <c r="R14" s="65">
        <v>7645322.11</v>
      </c>
      <c r="S14" s="20">
        <f t="shared" si="5"/>
        <v>40.08324858709225</v>
      </c>
      <c r="T14" s="22">
        <f>R14/Q14*100</f>
        <v>120.98083944891953</v>
      </c>
    </row>
    <row r="15" spans="1:20" ht="16.5">
      <c r="A15" s="15" t="s">
        <v>6</v>
      </c>
      <c r="B15" s="70">
        <f>I15+O15</f>
        <v>0</v>
      </c>
      <c r="C15" s="38">
        <f t="shared" si="1"/>
        <v>0</v>
      </c>
      <c r="D15" s="40">
        <f t="shared" si="7"/>
        <v>0</v>
      </c>
      <c r="E15" s="29">
        <f t="shared" si="7"/>
        <v>0</v>
      </c>
      <c r="F15" s="13"/>
      <c r="G15" s="13"/>
      <c r="H15" s="15" t="s">
        <v>6</v>
      </c>
      <c r="I15" s="81">
        <v>0</v>
      </c>
      <c r="J15" s="89">
        <v>0</v>
      </c>
      <c r="K15" s="59">
        <v>0</v>
      </c>
      <c r="L15" s="48">
        <v>0</v>
      </c>
      <c r="M15" s="20"/>
      <c r="N15" s="22"/>
      <c r="O15" s="76">
        <f>Q15+R15+S15+T15</f>
        <v>0</v>
      </c>
      <c r="P15" s="34">
        <f>O15</f>
        <v>0</v>
      </c>
      <c r="Q15" s="99">
        <v>0</v>
      </c>
      <c r="R15" s="48">
        <v>0</v>
      </c>
      <c r="S15" s="20"/>
      <c r="T15" s="22">
        <v>0</v>
      </c>
    </row>
    <row r="16" spans="1:20" ht="16.5">
      <c r="A16" s="14" t="s">
        <v>7</v>
      </c>
      <c r="B16" s="69">
        <f>B17+B18</f>
        <v>28535039</v>
      </c>
      <c r="C16" s="38">
        <f t="shared" si="1"/>
        <v>28535499</v>
      </c>
      <c r="D16" s="36">
        <f>D17+D18</f>
        <v>5024651.54</v>
      </c>
      <c r="E16" s="28">
        <f>E17+E18</f>
        <v>5263757.97</v>
      </c>
      <c r="F16" s="13">
        <f t="shared" si="2"/>
        <v>18.446349825527843</v>
      </c>
      <c r="G16" s="13">
        <f t="shared" si="3"/>
        <v>104.75866690648164</v>
      </c>
      <c r="H16" s="14" t="s">
        <v>7</v>
      </c>
      <c r="I16" s="24">
        <f>I17+I18</f>
        <v>14239885</v>
      </c>
      <c r="J16" s="88">
        <f>J17+J18</f>
        <v>14239885</v>
      </c>
      <c r="K16" s="58">
        <f>K17+K18</f>
        <v>2827999</v>
      </c>
      <c r="L16" s="26">
        <f>L17+L18</f>
        <v>2631877.27</v>
      </c>
      <c r="M16" s="20">
        <f t="shared" si="4"/>
        <v>18.48243346066348</v>
      </c>
      <c r="N16" s="22">
        <f>L16/K16*100</f>
        <v>93.06500002298445</v>
      </c>
      <c r="O16" s="75">
        <f>O17+O18</f>
        <v>14295154</v>
      </c>
      <c r="P16" s="34">
        <f>P17+P18</f>
        <v>14295614</v>
      </c>
      <c r="Q16" s="101">
        <f>Q17+Q18</f>
        <v>2196652.54</v>
      </c>
      <c r="R16" s="26">
        <f>R17+R18</f>
        <v>2631880.7</v>
      </c>
      <c r="S16" s="20">
        <f t="shared" si="5"/>
        <v>18.410406856256753</v>
      </c>
      <c r="T16" s="21">
        <f>R16/Q16*100</f>
        <v>119.81324547577287</v>
      </c>
    </row>
    <row r="17" spans="1:20" ht="16.5">
      <c r="A17" s="15" t="s">
        <v>8</v>
      </c>
      <c r="B17" s="70">
        <f>I17+O17</f>
        <v>4181134</v>
      </c>
      <c r="C17" s="38">
        <f t="shared" si="1"/>
        <v>4181304</v>
      </c>
      <c r="D17" s="40">
        <f aca="true" t="shared" si="8" ref="D17:E20">K17+Q17</f>
        <v>2574567.67</v>
      </c>
      <c r="E17" s="29">
        <f t="shared" si="8"/>
        <v>2444626.92</v>
      </c>
      <c r="F17" s="13">
        <f t="shared" si="2"/>
        <v>58.46565856010469</v>
      </c>
      <c r="G17" s="13">
        <f t="shared" si="3"/>
        <v>94.95290989962598</v>
      </c>
      <c r="H17" s="15" t="s">
        <v>8</v>
      </c>
      <c r="I17" s="81">
        <v>2034933</v>
      </c>
      <c r="J17" s="89">
        <v>2034933</v>
      </c>
      <c r="K17" s="106">
        <v>1363405</v>
      </c>
      <c r="L17" s="65">
        <v>1222313.31</v>
      </c>
      <c r="M17" s="20">
        <f t="shared" si="4"/>
        <v>60.06651373779874</v>
      </c>
      <c r="N17" s="22">
        <f>L17/K17*100</f>
        <v>89.6515202746066</v>
      </c>
      <c r="O17" s="76">
        <v>2146201</v>
      </c>
      <c r="P17" s="35">
        <v>2146371</v>
      </c>
      <c r="Q17" s="100">
        <v>1211162.67</v>
      </c>
      <c r="R17" s="65">
        <v>1222313.61</v>
      </c>
      <c r="S17" s="20">
        <f t="shared" si="5"/>
        <v>56.94791860307469</v>
      </c>
      <c r="T17" s="21">
        <f>R17/Q17*100</f>
        <v>100.92068062170378</v>
      </c>
    </row>
    <row r="18" spans="1:20" ht="16.5">
      <c r="A18" s="15" t="s">
        <v>9</v>
      </c>
      <c r="B18" s="70">
        <f>I18+O18</f>
        <v>24353905</v>
      </c>
      <c r="C18" s="38">
        <f t="shared" si="1"/>
        <v>24354195</v>
      </c>
      <c r="D18" s="40">
        <f t="shared" si="8"/>
        <v>2450083.87</v>
      </c>
      <c r="E18" s="29">
        <f t="shared" si="8"/>
        <v>2819131.05</v>
      </c>
      <c r="F18" s="13">
        <f t="shared" si="2"/>
        <v>11.575546019895135</v>
      </c>
      <c r="G18" s="13">
        <f t="shared" si="3"/>
        <v>115.06263457013819</v>
      </c>
      <c r="H18" s="15" t="s">
        <v>9</v>
      </c>
      <c r="I18" s="81">
        <v>12204952</v>
      </c>
      <c r="J18" s="89">
        <v>12204952</v>
      </c>
      <c r="K18" s="59">
        <v>1464594</v>
      </c>
      <c r="L18" s="65">
        <v>1409563.96</v>
      </c>
      <c r="M18" s="20">
        <f t="shared" si="4"/>
        <v>11.549115146048914</v>
      </c>
      <c r="N18" s="22">
        <f>L18/K18*100</f>
        <v>96.24264198815507</v>
      </c>
      <c r="O18" s="76">
        <v>12148953</v>
      </c>
      <c r="P18" s="35">
        <v>12149243</v>
      </c>
      <c r="Q18" s="100">
        <v>985489.87</v>
      </c>
      <c r="R18" s="65">
        <v>1409567.09</v>
      </c>
      <c r="S18" s="20">
        <f t="shared" si="5"/>
        <v>11.602098089568216</v>
      </c>
      <c r="T18" s="21">
        <f>R18/Q18*100</f>
        <v>143.03212370919653</v>
      </c>
    </row>
    <row r="19" spans="1:20" ht="16.5">
      <c r="A19" s="14" t="s">
        <v>10</v>
      </c>
      <c r="B19" s="69">
        <f>I19+O19</f>
        <v>1188809</v>
      </c>
      <c r="C19" s="38">
        <f t="shared" si="1"/>
        <v>1188809</v>
      </c>
      <c r="D19" s="36">
        <f t="shared" si="8"/>
        <v>691538</v>
      </c>
      <c r="E19" s="28">
        <f t="shared" si="8"/>
        <v>681872.53</v>
      </c>
      <c r="F19" s="13">
        <f t="shared" si="2"/>
        <v>57.35761842314451</v>
      </c>
      <c r="G19" s="13">
        <f t="shared" si="3"/>
        <v>98.60232264893615</v>
      </c>
      <c r="H19" s="14" t="s">
        <v>10</v>
      </c>
      <c r="I19" s="24">
        <v>721137</v>
      </c>
      <c r="J19" s="88">
        <v>721137</v>
      </c>
      <c r="K19" s="54">
        <v>475244</v>
      </c>
      <c r="L19" s="57">
        <v>452962.53</v>
      </c>
      <c r="M19" s="20">
        <f t="shared" si="4"/>
        <v>62.812271454661186</v>
      </c>
      <c r="N19" s="22">
        <f>L19/K19*100</f>
        <v>95.31157258166331</v>
      </c>
      <c r="O19" s="75">
        <v>467672</v>
      </c>
      <c r="P19" s="34">
        <f>O19</f>
        <v>467672</v>
      </c>
      <c r="Q19" s="68">
        <v>216294</v>
      </c>
      <c r="R19" s="57">
        <v>228910</v>
      </c>
      <c r="S19" s="20">
        <f t="shared" si="5"/>
        <v>48.9466976855574</v>
      </c>
      <c r="T19" s="21">
        <f>R19/Q19*100</f>
        <v>105.83280164960655</v>
      </c>
    </row>
    <row r="20" spans="1:20" ht="16.5">
      <c r="A20" s="14" t="s">
        <v>11</v>
      </c>
      <c r="B20" s="70">
        <f>I20+O20</f>
        <v>0</v>
      </c>
      <c r="C20" s="38">
        <f t="shared" si="1"/>
        <v>0</v>
      </c>
      <c r="D20" s="36">
        <f t="shared" si="8"/>
        <v>0</v>
      </c>
      <c r="E20" s="28">
        <f t="shared" si="8"/>
        <v>184.75</v>
      </c>
      <c r="F20" s="13"/>
      <c r="G20" s="13"/>
      <c r="H20" s="14" t="s">
        <v>11</v>
      </c>
      <c r="I20" s="81">
        <v>0</v>
      </c>
      <c r="J20" s="89">
        <v>0</v>
      </c>
      <c r="K20" s="59">
        <v>0</v>
      </c>
      <c r="L20" s="57">
        <v>184.75</v>
      </c>
      <c r="M20" s="20"/>
      <c r="N20" s="22">
        <v>0</v>
      </c>
      <c r="O20" s="76">
        <v>0</v>
      </c>
      <c r="P20" s="34">
        <f>O20</f>
        <v>0</v>
      </c>
      <c r="Q20" s="99"/>
      <c r="R20" s="48"/>
      <c r="S20" s="20"/>
      <c r="T20" s="22"/>
    </row>
    <row r="21" spans="1:20" ht="29.25" customHeight="1">
      <c r="A21" s="16" t="s">
        <v>21</v>
      </c>
      <c r="B21" s="71">
        <f>B22+B23+B24+B25+B26</f>
        <v>61453016</v>
      </c>
      <c r="C21" s="38">
        <f t="shared" si="1"/>
        <v>63105286.92</v>
      </c>
      <c r="D21" s="41">
        <f>D22+D23+D24+D25+D26</f>
        <v>39120642.54</v>
      </c>
      <c r="E21" s="30">
        <f>E22+E23+E24+E25+E26</f>
        <v>41257747.830000006</v>
      </c>
      <c r="F21" s="13">
        <f t="shared" si="2"/>
        <v>65.37922548756238</v>
      </c>
      <c r="G21" s="13">
        <f t="shared" si="3"/>
        <v>105.46285835621146</v>
      </c>
      <c r="H21" s="16" t="s">
        <v>21</v>
      </c>
      <c r="I21" s="82">
        <f>I22+I23+I24+I25+I26</f>
        <v>29227362</v>
      </c>
      <c r="J21" s="90">
        <f>J22+J23+J24+J25+J26</f>
        <v>29227362</v>
      </c>
      <c r="K21" s="60">
        <f>K22+K23+K24+K25+K26</f>
        <v>20015500</v>
      </c>
      <c r="L21" s="49">
        <f>L22+L23+L24+L25+L26</f>
        <v>20015538.67</v>
      </c>
      <c r="M21" s="20">
        <f t="shared" si="4"/>
        <v>68.4821937402356</v>
      </c>
      <c r="N21" s="23">
        <f>L21/K21*100</f>
        <v>100.0001932002698</v>
      </c>
      <c r="O21" s="77">
        <f>O22+O23+O24+O25+O26</f>
        <v>32225654</v>
      </c>
      <c r="P21" s="107">
        <f>P22+P23+P25+P24</f>
        <v>33877924.92</v>
      </c>
      <c r="Q21" s="109">
        <f>Q22+Q23+Q25+Q24</f>
        <v>19105142.54</v>
      </c>
      <c r="R21" s="108">
        <f>R22+R23+R25+R24</f>
        <v>21242209.16</v>
      </c>
      <c r="S21" s="20">
        <f t="shared" si="5"/>
        <v>62.70221452512741</v>
      </c>
      <c r="T21" s="23">
        <f>R21/Q21*100</f>
        <v>111.18581876856284</v>
      </c>
    </row>
    <row r="22" spans="1:20" ht="16.5">
      <c r="A22" s="15" t="s">
        <v>12</v>
      </c>
      <c r="B22" s="70">
        <f aca="true" t="shared" si="9" ref="B22:B28">I22+O22</f>
        <v>57190337</v>
      </c>
      <c r="C22" s="38">
        <f t="shared" si="1"/>
        <v>58992514.92</v>
      </c>
      <c r="D22" s="40">
        <f aca="true" t="shared" si="10" ref="D22:E28">K22+Q22</f>
        <v>37167684.54</v>
      </c>
      <c r="E22" s="29">
        <f t="shared" si="10"/>
        <v>39551823.84</v>
      </c>
      <c r="F22" s="13">
        <f t="shared" si="2"/>
        <v>67.0454953372244</v>
      </c>
      <c r="G22" s="13">
        <f t="shared" si="3"/>
        <v>106.41454890049495</v>
      </c>
      <c r="H22" s="15" t="s">
        <v>12</v>
      </c>
      <c r="I22" s="81">
        <f>28670231+72127</f>
        <v>28742358</v>
      </c>
      <c r="J22" s="89">
        <f>28670231+72127</f>
        <v>28742358</v>
      </c>
      <c r="K22" s="59">
        <v>19745500</v>
      </c>
      <c r="L22" s="48">
        <v>19795377.87</v>
      </c>
      <c r="M22" s="20">
        <f t="shared" si="4"/>
        <v>68.87179496546526</v>
      </c>
      <c r="N22" s="23">
        <f aca="true" t="shared" si="11" ref="N22:N32">L22/K22*100</f>
        <v>100.25260373249603</v>
      </c>
      <c r="O22" s="76">
        <f>28431018+16961</f>
        <v>28447979</v>
      </c>
      <c r="P22" s="35">
        <v>30250156.92</v>
      </c>
      <c r="Q22" s="99">
        <v>17422184.54</v>
      </c>
      <c r="R22" s="48">
        <v>19756445.97</v>
      </c>
      <c r="S22" s="20">
        <f t="shared" si="5"/>
        <v>65.31022639733135</v>
      </c>
      <c r="T22" s="23">
        <f aca="true" t="shared" si="12" ref="T22:T31">R22/Q22*100</f>
        <v>113.39821320707925</v>
      </c>
    </row>
    <row r="23" spans="1:20" ht="30" customHeight="1">
      <c r="A23" s="17" t="s">
        <v>25</v>
      </c>
      <c r="B23" s="72">
        <f t="shared" si="9"/>
        <v>3730379</v>
      </c>
      <c r="C23" s="38">
        <f t="shared" si="1"/>
        <v>3580472</v>
      </c>
      <c r="D23" s="42">
        <f t="shared" si="10"/>
        <v>1727703</v>
      </c>
      <c r="E23" s="31">
        <f t="shared" si="10"/>
        <v>1649271.8900000001</v>
      </c>
      <c r="F23" s="13">
        <f t="shared" si="2"/>
        <v>46.0629740995042</v>
      </c>
      <c r="G23" s="13">
        <f t="shared" si="3"/>
        <v>95.46038236896041</v>
      </c>
      <c r="H23" s="17" t="s">
        <v>25</v>
      </c>
      <c r="I23" s="83">
        <v>475004</v>
      </c>
      <c r="J23" s="91">
        <v>475004</v>
      </c>
      <c r="K23" s="61">
        <v>260000</v>
      </c>
      <c r="L23" s="66">
        <v>220160.8</v>
      </c>
      <c r="M23" s="20">
        <f t="shared" si="4"/>
        <v>46.34925179577435</v>
      </c>
      <c r="N23" s="23">
        <f t="shared" si="11"/>
        <v>84.67723076923076</v>
      </c>
      <c r="O23" s="78">
        <v>3255375</v>
      </c>
      <c r="P23" s="35">
        <v>3105468</v>
      </c>
      <c r="Q23" s="102">
        <v>1467703</v>
      </c>
      <c r="R23" s="66">
        <v>1429111.09</v>
      </c>
      <c r="S23" s="20">
        <f t="shared" si="5"/>
        <v>46.019185836080105</v>
      </c>
      <c r="T23" s="23">
        <f t="shared" si="12"/>
        <v>97.3705913253567</v>
      </c>
    </row>
    <row r="24" spans="1:20" ht="17.25" customHeight="1">
      <c r="A24" s="18" t="s">
        <v>26</v>
      </c>
      <c r="B24" s="70">
        <f t="shared" si="9"/>
        <v>10000</v>
      </c>
      <c r="C24" s="38">
        <f t="shared" si="1"/>
        <v>10000</v>
      </c>
      <c r="D24" s="40">
        <f t="shared" si="10"/>
        <v>10000</v>
      </c>
      <c r="E24" s="29">
        <f t="shared" si="10"/>
        <v>0</v>
      </c>
      <c r="F24" s="13">
        <f t="shared" si="2"/>
        <v>0</v>
      </c>
      <c r="G24" s="13"/>
      <c r="H24" s="18" t="s">
        <v>26</v>
      </c>
      <c r="I24" s="81">
        <v>10000</v>
      </c>
      <c r="J24" s="89">
        <v>10000</v>
      </c>
      <c r="K24" s="59">
        <v>10000</v>
      </c>
      <c r="L24" s="48">
        <v>0</v>
      </c>
      <c r="M24" s="20">
        <f t="shared" si="4"/>
        <v>0</v>
      </c>
      <c r="N24" s="23"/>
      <c r="O24" s="76"/>
      <c r="P24" s="34">
        <f>O24</f>
        <v>0</v>
      </c>
      <c r="Q24" s="99"/>
      <c r="R24" s="48"/>
      <c r="S24" s="20"/>
      <c r="T24" s="23"/>
    </row>
    <row r="25" spans="1:20" ht="31.5" customHeight="1">
      <c r="A25" s="17" t="s">
        <v>24</v>
      </c>
      <c r="B25" s="72">
        <f t="shared" si="9"/>
        <v>522300</v>
      </c>
      <c r="C25" s="38">
        <f t="shared" si="1"/>
        <v>522300</v>
      </c>
      <c r="D25" s="42">
        <f t="shared" si="10"/>
        <v>215255</v>
      </c>
      <c r="E25" s="31">
        <f t="shared" si="10"/>
        <v>56652.1</v>
      </c>
      <c r="F25" s="13">
        <f t="shared" si="2"/>
        <v>10.846659008232816</v>
      </c>
      <c r="G25" s="13">
        <f t="shared" si="3"/>
        <v>26.318598871106364</v>
      </c>
      <c r="H25" s="17" t="s">
        <v>24</v>
      </c>
      <c r="I25" s="83">
        <v>0</v>
      </c>
      <c r="J25" s="91">
        <v>0</v>
      </c>
      <c r="K25" s="61">
        <v>0</v>
      </c>
      <c r="L25" s="50">
        <v>0</v>
      </c>
      <c r="M25" s="20"/>
      <c r="N25" s="23"/>
      <c r="O25" s="78">
        <v>522300</v>
      </c>
      <c r="P25" s="34">
        <f>O25</f>
        <v>522300</v>
      </c>
      <c r="Q25" s="102">
        <v>215255</v>
      </c>
      <c r="R25" s="66">
        <v>56652.1</v>
      </c>
      <c r="S25" s="20">
        <f t="shared" si="5"/>
        <v>10.846659008232816</v>
      </c>
      <c r="T25" s="23">
        <f t="shared" si="12"/>
        <v>26.318598871106364</v>
      </c>
    </row>
    <row r="26" spans="1:20" ht="33" hidden="1">
      <c r="A26" s="18" t="s">
        <v>27</v>
      </c>
      <c r="B26" s="70">
        <f t="shared" si="9"/>
        <v>0</v>
      </c>
      <c r="C26" s="38">
        <f t="shared" si="1"/>
        <v>0</v>
      </c>
      <c r="D26" s="40">
        <f t="shared" si="10"/>
        <v>0</v>
      </c>
      <c r="E26" s="29">
        <f t="shared" si="10"/>
        <v>0</v>
      </c>
      <c r="F26" s="13" t="e">
        <f t="shared" si="2"/>
        <v>#DIV/0!</v>
      </c>
      <c r="G26" s="13" t="e">
        <f t="shared" si="3"/>
        <v>#DIV/0!</v>
      </c>
      <c r="H26" s="18" t="s">
        <v>27</v>
      </c>
      <c r="I26" s="81">
        <v>0</v>
      </c>
      <c r="J26" s="89">
        <v>0</v>
      </c>
      <c r="K26" s="59">
        <v>0</v>
      </c>
      <c r="L26" s="48">
        <v>0</v>
      </c>
      <c r="M26" s="20" t="e">
        <f t="shared" si="4"/>
        <v>#DIV/0!</v>
      </c>
      <c r="N26" s="23" t="e">
        <f t="shared" si="11"/>
        <v>#DIV/0!</v>
      </c>
      <c r="O26" s="76">
        <v>0</v>
      </c>
      <c r="P26" s="34">
        <f>O26</f>
        <v>0</v>
      </c>
      <c r="Q26" s="99"/>
      <c r="R26" s="48"/>
      <c r="S26" s="20" t="e">
        <f t="shared" si="5"/>
        <v>#DIV/0!</v>
      </c>
      <c r="T26" s="23" t="e">
        <f t="shared" si="12"/>
        <v>#DIV/0!</v>
      </c>
    </row>
    <row r="27" spans="1:20" ht="18.75" customHeight="1">
      <c r="A27" s="16" t="s">
        <v>22</v>
      </c>
      <c r="B27" s="73">
        <f t="shared" si="9"/>
        <v>2387600</v>
      </c>
      <c r="C27" s="38">
        <f t="shared" si="1"/>
        <v>2387600</v>
      </c>
      <c r="D27" s="43">
        <f t="shared" si="10"/>
        <v>2387600</v>
      </c>
      <c r="E27" s="32">
        <f t="shared" si="10"/>
        <v>9624555.99</v>
      </c>
      <c r="F27" s="13">
        <f t="shared" si="2"/>
        <v>403.1058799631429</v>
      </c>
      <c r="G27" s="13">
        <f t="shared" si="3"/>
        <v>403.1058799631429</v>
      </c>
      <c r="H27" s="16" t="s">
        <v>22</v>
      </c>
      <c r="I27" s="84">
        <v>2387600</v>
      </c>
      <c r="J27" s="92">
        <v>2387600</v>
      </c>
      <c r="K27" s="67">
        <v>2387600</v>
      </c>
      <c r="L27" s="57">
        <v>9624555.99</v>
      </c>
      <c r="M27" s="20">
        <f t="shared" si="4"/>
        <v>403.1058799631429</v>
      </c>
      <c r="N27" s="23">
        <f t="shared" si="11"/>
        <v>403.1058799631429</v>
      </c>
      <c r="O27" s="79">
        <v>0</v>
      </c>
      <c r="P27" s="34">
        <f>O27</f>
        <v>0</v>
      </c>
      <c r="Q27" s="103"/>
      <c r="R27" s="50"/>
      <c r="S27" s="20"/>
      <c r="T27" s="23"/>
    </row>
    <row r="28" spans="1:20" ht="16.5">
      <c r="A28" s="14" t="s">
        <v>13</v>
      </c>
      <c r="B28" s="69">
        <f t="shared" si="9"/>
        <v>137500</v>
      </c>
      <c r="C28" s="38">
        <f t="shared" si="1"/>
        <v>301231.88</v>
      </c>
      <c r="D28" s="36">
        <f t="shared" si="10"/>
        <v>239494.88</v>
      </c>
      <c r="E28" s="28">
        <f t="shared" si="10"/>
        <v>197845.81</v>
      </c>
      <c r="F28" s="13">
        <f t="shared" si="2"/>
        <v>65.6789082217991</v>
      </c>
      <c r="G28" s="13">
        <f t="shared" si="3"/>
        <v>82.60961987997405</v>
      </c>
      <c r="H28" s="14" t="s">
        <v>13</v>
      </c>
      <c r="I28" s="75">
        <v>137500</v>
      </c>
      <c r="J28" s="93">
        <v>217060</v>
      </c>
      <c r="K28" s="55">
        <v>155323</v>
      </c>
      <c r="L28" s="57">
        <v>99058.22</v>
      </c>
      <c r="M28" s="20">
        <f t="shared" si="4"/>
        <v>45.63633096839584</v>
      </c>
      <c r="N28" s="23">
        <f t="shared" si="11"/>
        <v>63.7756288508463</v>
      </c>
      <c r="O28" s="75">
        <v>0</v>
      </c>
      <c r="P28" s="34">
        <v>84171.88</v>
      </c>
      <c r="Q28" s="68">
        <v>84171.88</v>
      </c>
      <c r="R28" s="57">
        <v>98787.59</v>
      </c>
      <c r="S28" s="20">
        <f t="shared" si="5"/>
        <v>117.36412445581588</v>
      </c>
      <c r="T28" s="23">
        <f t="shared" si="12"/>
        <v>117.36412445581588</v>
      </c>
    </row>
    <row r="29" spans="1:20" ht="29.25" customHeight="1">
      <c r="A29" s="16" t="s">
        <v>23</v>
      </c>
      <c r="B29" s="73">
        <f>B30+B31</f>
        <v>5337494</v>
      </c>
      <c r="C29" s="38">
        <f t="shared" si="1"/>
        <v>8109132.35</v>
      </c>
      <c r="D29" s="43">
        <f>D30+D31</f>
        <v>6548722.35</v>
      </c>
      <c r="E29" s="32">
        <f>E30+E31</f>
        <v>9361118.62</v>
      </c>
      <c r="F29" s="13">
        <f t="shared" si="2"/>
        <v>115.43921366630549</v>
      </c>
      <c r="G29" s="13">
        <f t="shared" si="3"/>
        <v>142.9457246725386</v>
      </c>
      <c r="H29" s="16" t="s">
        <v>23</v>
      </c>
      <c r="I29" s="85">
        <f>I30+I31</f>
        <v>2594100</v>
      </c>
      <c r="J29" s="94">
        <f>J30+J31</f>
        <v>2594100</v>
      </c>
      <c r="K29" s="62">
        <f>K30+K31</f>
        <v>2594100</v>
      </c>
      <c r="L29" s="51">
        <f>L30+L31</f>
        <v>3985063.1</v>
      </c>
      <c r="M29" s="20">
        <f t="shared" si="4"/>
        <v>153.6202575074207</v>
      </c>
      <c r="N29" s="23">
        <f t="shared" si="11"/>
        <v>153.6202575074207</v>
      </c>
      <c r="O29" s="79">
        <f>O30+O31</f>
        <v>2743394</v>
      </c>
      <c r="P29" s="34">
        <f>P30+P31</f>
        <v>5515032.35</v>
      </c>
      <c r="Q29" s="104">
        <f>Q30+Q31</f>
        <v>3954622.35</v>
      </c>
      <c r="R29" s="51">
        <f>R30+R31</f>
        <v>5376055.52</v>
      </c>
      <c r="S29" s="20">
        <f t="shared" si="5"/>
        <v>97.48003599652503</v>
      </c>
      <c r="T29" s="23">
        <f t="shared" si="12"/>
        <v>135.94358814059703</v>
      </c>
    </row>
    <row r="30" spans="1:20" ht="16.5">
      <c r="A30" s="15" t="s">
        <v>14</v>
      </c>
      <c r="B30" s="70">
        <f>I30+O30</f>
        <v>381294</v>
      </c>
      <c r="C30" s="38">
        <f t="shared" si="1"/>
        <v>698094</v>
      </c>
      <c r="D30" s="40">
        <f aca="true" t="shared" si="13" ref="D30:E32">K30+Q30</f>
        <v>491800</v>
      </c>
      <c r="E30" s="29">
        <f t="shared" si="13"/>
        <v>689752.9</v>
      </c>
      <c r="F30" s="13">
        <f t="shared" si="2"/>
        <v>98.80516090956233</v>
      </c>
      <c r="G30" s="13">
        <f t="shared" si="3"/>
        <v>140.25069133794227</v>
      </c>
      <c r="H30" s="15" t="s">
        <v>14</v>
      </c>
      <c r="I30" s="81">
        <v>150000</v>
      </c>
      <c r="J30" s="89">
        <v>150000</v>
      </c>
      <c r="K30" s="59">
        <v>150000</v>
      </c>
      <c r="L30" s="65">
        <v>348672.89</v>
      </c>
      <c r="M30" s="20">
        <f t="shared" si="4"/>
        <v>232.44859333333335</v>
      </c>
      <c r="N30" s="23">
        <f t="shared" si="11"/>
        <v>232.44859333333335</v>
      </c>
      <c r="O30" s="76">
        <v>231294</v>
      </c>
      <c r="P30" s="35">
        <v>548094</v>
      </c>
      <c r="Q30" s="100">
        <v>341800</v>
      </c>
      <c r="R30" s="65">
        <v>341080.01</v>
      </c>
      <c r="S30" s="20">
        <f t="shared" si="5"/>
        <v>62.230203213317424</v>
      </c>
      <c r="T30" s="23">
        <f t="shared" si="12"/>
        <v>99.78935342305442</v>
      </c>
    </row>
    <row r="31" spans="1:20" ht="16.5">
      <c r="A31" s="15" t="s">
        <v>15</v>
      </c>
      <c r="B31" s="70">
        <f>I31+O31</f>
        <v>4956200</v>
      </c>
      <c r="C31" s="38">
        <f t="shared" si="1"/>
        <v>7411038.35</v>
      </c>
      <c r="D31" s="40">
        <f t="shared" si="13"/>
        <v>6056922.35</v>
      </c>
      <c r="E31" s="29">
        <f t="shared" si="13"/>
        <v>8671365.719999999</v>
      </c>
      <c r="F31" s="13">
        <f t="shared" si="2"/>
        <v>117.00608349975681</v>
      </c>
      <c r="G31" s="13">
        <f t="shared" si="3"/>
        <v>143.16455154819673</v>
      </c>
      <c r="H31" s="15" t="s">
        <v>15</v>
      </c>
      <c r="I31" s="81">
        <v>2444100</v>
      </c>
      <c r="J31" s="89">
        <v>2444100</v>
      </c>
      <c r="K31" s="59">
        <v>2444100</v>
      </c>
      <c r="L31" s="65">
        <v>3636390.21</v>
      </c>
      <c r="M31" s="20">
        <f t="shared" si="4"/>
        <v>148.7823824720756</v>
      </c>
      <c r="N31" s="23">
        <f t="shared" si="11"/>
        <v>148.7823824720756</v>
      </c>
      <c r="O31" s="76">
        <v>2512100</v>
      </c>
      <c r="P31" s="35">
        <v>4966938.35</v>
      </c>
      <c r="Q31" s="100">
        <v>3612822.35</v>
      </c>
      <c r="R31" s="65">
        <v>5034975.51</v>
      </c>
      <c r="S31" s="20">
        <f t="shared" si="5"/>
        <v>101.36980077475695</v>
      </c>
      <c r="T31" s="23">
        <f t="shared" si="12"/>
        <v>139.36404899620928</v>
      </c>
    </row>
    <row r="32" spans="1:20" ht="16.5">
      <c r="A32" s="14" t="s">
        <v>16</v>
      </c>
      <c r="B32" s="69">
        <f>I32+O32</f>
        <v>315620</v>
      </c>
      <c r="C32" s="38">
        <f t="shared" si="1"/>
        <v>315870</v>
      </c>
      <c r="D32" s="36">
        <f t="shared" si="13"/>
        <v>167016</v>
      </c>
      <c r="E32" s="28">
        <f t="shared" si="13"/>
        <v>182377.36000000002</v>
      </c>
      <c r="F32" s="13">
        <f t="shared" si="2"/>
        <v>57.738107449267105</v>
      </c>
      <c r="G32" s="13">
        <f t="shared" si="3"/>
        <v>109.19753796043494</v>
      </c>
      <c r="H32" s="14" t="s">
        <v>16</v>
      </c>
      <c r="I32" s="24">
        <v>315620</v>
      </c>
      <c r="J32" s="88">
        <v>315620</v>
      </c>
      <c r="K32" s="58">
        <v>166766</v>
      </c>
      <c r="L32" s="57">
        <v>179131.64</v>
      </c>
      <c r="M32" s="20">
        <f t="shared" si="4"/>
        <v>56.755478106583865</v>
      </c>
      <c r="N32" s="23">
        <f t="shared" si="11"/>
        <v>107.4149646810501</v>
      </c>
      <c r="O32" s="75">
        <v>0</v>
      </c>
      <c r="P32" s="34">
        <v>250</v>
      </c>
      <c r="Q32" s="68">
        <v>250</v>
      </c>
      <c r="R32" s="57">
        <v>3245.72</v>
      </c>
      <c r="S32" s="20"/>
      <c r="T32" s="23"/>
    </row>
    <row r="33" spans="1:20" ht="16.5">
      <c r="A33" s="14" t="s">
        <v>17</v>
      </c>
      <c r="B33" s="69">
        <f>B34+B35+B36</f>
        <v>0</v>
      </c>
      <c r="C33" s="38">
        <f t="shared" si="1"/>
        <v>1393698.84</v>
      </c>
      <c r="D33" s="36">
        <f>D34+D35+D36</f>
        <v>1393698.84</v>
      </c>
      <c r="E33" s="28">
        <f>E34+E35+E36</f>
        <v>1676569.9600000002</v>
      </c>
      <c r="F33" s="13"/>
      <c r="G33" s="13"/>
      <c r="H33" s="14" t="s">
        <v>17</v>
      </c>
      <c r="I33" s="24">
        <v>0</v>
      </c>
      <c r="J33" s="88">
        <v>0</v>
      </c>
      <c r="K33" s="58">
        <f>K34+K35+K36</f>
        <v>0</v>
      </c>
      <c r="L33" s="26">
        <f>L34+L35+L36</f>
        <v>21900.34</v>
      </c>
      <c r="M33" s="20"/>
      <c r="N33" s="21"/>
      <c r="O33" s="75">
        <v>0</v>
      </c>
      <c r="P33" s="34">
        <f>P34+P35+P36</f>
        <v>1393698.84</v>
      </c>
      <c r="Q33" s="98">
        <f>Q34+Q35+Q36</f>
        <v>1393698.84</v>
      </c>
      <c r="R33" s="26">
        <f>R34+R35+R36</f>
        <v>1654669.62</v>
      </c>
      <c r="S33" s="20"/>
      <c r="T33" s="23"/>
    </row>
    <row r="34" spans="1:20" ht="16.5">
      <c r="A34" s="15" t="s">
        <v>18</v>
      </c>
      <c r="B34" s="70">
        <f>I34+O34</f>
        <v>0</v>
      </c>
      <c r="C34" s="38">
        <f t="shared" si="1"/>
        <v>0</v>
      </c>
      <c r="D34" s="40">
        <f aca="true" t="shared" si="14" ref="D34:E36">K34++Q34</f>
        <v>0</v>
      </c>
      <c r="E34" s="29">
        <f t="shared" si="14"/>
        <v>801.3100000000004</v>
      </c>
      <c r="F34" s="13"/>
      <c r="G34" s="13"/>
      <c r="H34" s="15" t="s">
        <v>18</v>
      </c>
      <c r="I34" s="81"/>
      <c r="J34" s="89"/>
      <c r="K34" s="59"/>
      <c r="L34" s="48">
        <v>4323.31</v>
      </c>
      <c r="M34" s="20"/>
      <c r="N34" s="22"/>
      <c r="O34" s="76">
        <v>0</v>
      </c>
      <c r="P34" s="34">
        <f>O34</f>
        <v>0</v>
      </c>
      <c r="Q34" s="99">
        <v>0</v>
      </c>
      <c r="R34" s="57">
        <v>-3522</v>
      </c>
      <c r="S34" s="20"/>
      <c r="T34" s="23"/>
    </row>
    <row r="35" spans="1:20" ht="16.5">
      <c r="A35" s="15" t="s">
        <v>19</v>
      </c>
      <c r="B35" s="70">
        <f>I35+O35</f>
        <v>0</v>
      </c>
      <c r="C35" s="38">
        <f t="shared" si="1"/>
        <v>1385698.84</v>
      </c>
      <c r="D35" s="40">
        <f t="shared" si="14"/>
        <v>1385698.84</v>
      </c>
      <c r="E35" s="29">
        <f t="shared" si="14"/>
        <v>1667368.6500000001</v>
      </c>
      <c r="F35" s="13"/>
      <c r="G35" s="13"/>
      <c r="H35" s="15" t="s">
        <v>19</v>
      </c>
      <c r="I35" s="81">
        <v>0</v>
      </c>
      <c r="J35" s="89">
        <v>0</v>
      </c>
      <c r="K35" s="59">
        <v>0</v>
      </c>
      <c r="L35" s="57">
        <v>17577.03</v>
      </c>
      <c r="M35" s="20"/>
      <c r="N35" s="22"/>
      <c r="O35" s="76">
        <v>0</v>
      </c>
      <c r="P35" s="34">
        <v>1385698.84</v>
      </c>
      <c r="Q35" s="68">
        <v>1385698.84</v>
      </c>
      <c r="R35" s="57">
        <v>1649791.62</v>
      </c>
      <c r="S35" s="20"/>
      <c r="T35" s="23"/>
    </row>
    <row r="36" spans="1:20" ht="16.5">
      <c r="A36" s="15" t="s">
        <v>35</v>
      </c>
      <c r="B36" s="70">
        <f>I36+O36</f>
        <v>0</v>
      </c>
      <c r="C36" s="38">
        <f t="shared" si="1"/>
        <v>8000</v>
      </c>
      <c r="D36" s="40">
        <f t="shared" si="14"/>
        <v>8000</v>
      </c>
      <c r="E36" s="29">
        <f t="shared" si="14"/>
        <v>8400</v>
      </c>
      <c r="F36" s="13"/>
      <c r="G36" s="13"/>
      <c r="H36" s="15" t="str">
        <f>A36</f>
        <v>Средства самообложения граждан</v>
      </c>
      <c r="I36" s="81"/>
      <c r="J36" s="89"/>
      <c r="K36" s="59"/>
      <c r="L36" s="48"/>
      <c r="M36" s="20"/>
      <c r="N36" s="22"/>
      <c r="O36" s="76">
        <v>0</v>
      </c>
      <c r="P36" s="34">
        <v>8000</v>
      </c>
      <c r="Q36" s="68">
        <v>8000</v>
      </c>
      <c r="R36" s="57">
        <v>8400</v>
      </c>
      <c r="S36" s="20"/>
      <c r="T36" s="23"/>
    </row>
    <row r="37" spans="1:20" ht="21.75" customHeight="1" thickBot="1">
      <c r="A37" s="19" t="s">
        <v>20</v>
      </c>
      <c r="B37" s="44">
        <f>I37+O37</f>
        <v>248041311</v>
      </c>
      <c r="C37" s="38">
        <f t="shared" si="1"/>
        <v>257464745.99</v>
      </c>
      <c r="D37" s="44">
        <f>K37+Q37</f>
        <v>123176894.07000001</v>
      </c>
      <c r="E37" s="33">
        <f>L37+R37</f>
        <v>133761213.33</v>
      </c>
      <c r="F37" s="13">
        <f t="shared" si="2"/>
        <v>51.95321511520468</v>
      </c>
      <c r="G37" s="37">
        <f t="shared" si="3"/>
        <v>108.59277979032744</v>
      </c>
      <c r="H37" s="19" t="s">
        <v>20</v>
      </c>
      <c r="I37" s="80">
        <f aca="true" t="shared" si="15" ref="I37:T37">I5</f>
        <v>132541704</v>
      </c>
      <c r="J37" s="95">
        <f t="shared" si="15"/>
        <v>132621264</v>
      </c>
      <c r="K37" s="56">
        <f t="shared" si="15"/>
        <v>67032620</v>
      </c>
      <c r="L37" s="52">
        <f t="shared" si="15"/>
        <v>73268352.61</v>
      </c>
      <c r="M37" s="20">
        <f t="shared" si="4"/>
        <v>55.24630847282529</v>
      </c>
      <c r="N37" s="25">
        <f t="shared" si="15"/>
        <v>109.30253451230163</v>
      </c>
      <c r="O37" s="80">
        <f t="shared" si="15"/>
        <v>115499607</v>
      </c>
      <c r="P37" s="95">
        <f t="shared" si="15"/>
        <v>124843481.99</v>
      </c>
      <c r="Q37" s="105">
        <f t="shared" si="15"/>
        <v>56144274.07000001</v>
      </c>
      <c r="R37" s="52">
        <f t="shared" si="15"/>
        <v>60492860.72</v>
      </c>
      <c r="S37" s="20">
        <f t="shared" si="5"/>
        <v>48.45496116877411</v>
      </c>
      <c r="T37" s="25">
        <f t="shared" si="15"/>
        <v>107.74537870874994</v>
      </c>
    </row>
    <row r="38" spans="1:20" ht="21.75" customHeight="1">
      <c r="A38" s="3"/>
      <c r="B38" s="4"/>
      <c r="C38" s="4"/>
      <c r="D38" s="3"/>
      <c r="E38" s="3"/>
      <c r="F38" s="3"/>
      <c r="G38" s="3"/>
      <c r="H38" s="3"/>
      <c r="I38" s="3"/>
      <c r="J38" s="3"/>
      <c r="K38" s="4"/>
      <c r="L38" s="3"/>
      <c r="M38" s="3"/>
      <c r="N38" s="3"/>
      <c r="O38" s="3"/>
      <c r="P38" s="3"/>
      <c r="Q38" s="3"/>
      <c r="R38" s="3"/>
      <c r="S38" s="3"/>
      <c r="T38" s="3"/>
    </row>
    <row r="39" spans="1:20" ht="12.75">
      <c r="A39" s="5"/>
      <c r="B39" s="4"/>
      <c r="C39" s="4"/>
      <c r="D39" s="3"/>
      <c r="E39" s="3"/>
      <c r="F39" s="11"/>
      <c r="G39" s="11"/>
      <c r="H39" s="6"/>
      <c r="I39" s="3"/>
      <c r="J39" s="3"/>
      <c r="K39" s="46"/>
      <c r="L39" s="3"/>
      <c r="M39" s="3"/>
      <c r="N39" s="3"/>
      <c r="O39" s="3"/>
      <c r="P39" s="3"/>
      <c r="Q39" s="4"/>
      <c r="R39" s="4"/>
      <c r="S39" s="11"/>
      <c r="T39" s="3"/>
    </row>
    <row r="40" ht="12.75" hidden="1"/>
  </sheetData>
  <sheetProtection/>
  <mergeCells count="6">
    <mergeCell ref="A2:G2"/>
    <mergeCell ref="A3:A4"/>
    <mergeCell ref="B3:G3"/>
    <mergeCell ref="H3:H4"/>
    <mergeCell ref="I3:N3"/>
    <mergeCell ref="O3:T3"/>
  </mergeCells>
  <printOptions/>
  <pageMargins left="0.7086614173228347" right="0" top="0.7480314960629921" bottom="0" header="0.31496062992125984" footer="0.31496062992125984"/>
  <pageSetup fitToWidth="2" horizontalDpi="600" verticalDpi="600" orientation="landscape" paperSize="9" scale="72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kuznecova_ev</cp:lastModifiedBy>
  <cp:lastPrinted>2014-08-08T04:36:48Z</cp:lastPrinted>
  <dcterms:created xsi:type="dcterms:W3CDTF">1996-10-08T23:32:33Z</dcterms:created>
  <dcterms:modified xsi:type="dcterms:W3CDTF">2014-08-08T04:36:50Z</dcterms:modified>
  <cp:category/>
  <cp:version/>
  <cp:contentType/>
  <cp:contentStatus/>
</cp:coreProperties>
</file>