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930" yWindow="255" windowWidth="15450" windowHeight="10320"/>
  </bookViews>
  <sheets>
    <sheet name="консолидация" sheetId="5" r:id="rId1"/>
  </sheets>
  <definedNames>
    <definedName name="_xlnm.Print_Titles" localSheetId="0">консолидация!$11:$11</definedName>
  </definedNames>
  <calcPr calcId="144525"/>
</workbook>
</file>

<file path=xl/calcChain.xml><?xml version="1.0" encoding="utf-8"?>
<calcChain xmlns="http://schemas.openxmlformats.org/spreadsheetml/2006/main">
  <c r="G64" i="5" l="1"/>
  <c r="H64" i="5" s="1"/>
  <c r="E64" i="5"/>
  <c r="H13" i="5"/>
  <c r="I13" i="5"/>
  <c r="H14" i="5"/>
  <c r="I14" i="5"/>
  <c r="H15" i="5"/>
  <c r="I15" i="5"/>
  <c r="H16" i="5"/>
  <c r="I16" i="5"/>
  <c r="H17" i="5"/>
  <c r="I17" i="5"/>
  <c r="H18" i="5"/>
  <c r="I18" i="5"/>
  <c r="H19" i="5"/>
  <c r="I19" i="5"/>
  <c r="H20" i="5"/>
  <c r="I20" i="5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32" i="5"/>
  <c r="I32" i="5"/>
  <c r="H33" i="5"/>
  <c r="I33" i="5"/>
  <c r="H34" i="5"/>
  <c r="I34" i="5"/>
  <c r="H35" i="5"/>
  <c r="I35" i="5"/>
  <c r="H36" i="5"/>
  <c r="I36" i="5"/>
  <c r="H37" i="5"/>
  <c r="I37" i="5"/>
  <c r="H38" i="5"/>
  <c r="I38" i="5"/>
  <c r="H39" i="5"/>
  <c r="I39" i="5"/>
  <c r="H40" i="5"/>
  <c r="I40" i="5"/>
  <c r="H41" i="5"/>
  <c r="I41" i="5"/>
  <c r="H42" i="5"/>
  <c r="I42" i="5"/>
  <c r="H43" i="5"/>
  <c r="I43" i="5"/>
  <c r="H44" i="5"/>
  <c r="I44" i="5"/>
  <c r="H45" i="5"/>
  <c r="I45" i="5"/>
  <c r="H46" i="5"/>
  <c r="I46" i="5"/>
  <c r="H47" i="5"/>
  <c r="I47" i="5"/>
  <c r="H48" i="5"/>
  <c r="I48" i="5"/>
  <c r="H49" i="5"/>
  <c r="I49" i="5"/>
  <c r="H50" i="5"/>
  <c r="I50" i="5"/>
  <c r="H51" i="5"/>
  <c r="I51" i="5"/>
  <c r="H52" i="5"/>
  <c r="I52" i="5"/>
  <c r="H53" i="5"/>
  <c r="I53" i="5"/>
  <c r="H54" i="5"/>
  <c r="I54" i="5"/>
  <c r="H55" i="5"/>
  <c r="I55" i="5"/>
  <c r="H56" i="5"/>
  <c r="I56" i="5"/>
  <c r="H57" i="5"/>
  <c r="I57" i="5"/>
  <c r="H58" i="5"/>
  <c r="I58" i="5"/>
  <c r="H59" i="5"/>
  <c r="I59" i="5"/>
  <c r="H60" i="5"/>
  <c r="I60" i="5"/>
  <c r="H61" i="5"/>
  <c r="I61" i="5"/>
  <c r="H62" i="5"/>
  <c r="I62" i="5"/>
  <c r="H63" i="5"/>
  <c r="I63" i="5"/>
  <c r="I64" i="5"/>
  <c r="H65" i="5"/>
  <c r="I65" i="5"/>
  <c r="I12" i="5"/>
  <c r="H12" i="5"/>
  <c r="J12" i="5" l="1"/>
  <c r="F65" i="5"/>
  <c r="D64" i="5" l="1"/>
  <c r="D51" i="5"/>
  <c r="D53" i="5"/>
  <c r="J63" i="5" l="1"/>
  <c r="F62" i="5"/>
  <c r="F63" i="5"/>
  <c r="F16" i="5"/>
  <c r="J62" i="5" l="1"/>
  <c r="J65" i="5"/>
  <c r="J16" i="5"/>
  <c r="S13" i="5" l="1"/>
  <c r="S14" i="5"/>
  <c r="S15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4" i="5"/>
  <c r="S12" i="5"/>
  <c r="J40" i="5"/>
  <c r="J57" i="5"/>
  <c r="F57" i="5"/>
  <c r="F40" i="5"/>
  <c r="J64" i="5" l="1"/>
  <c r="J61" i="5"/>
  <c r="J60" i="5"/>
  <c r="J59" i="5"/>
  <c r="J58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4" i="5"/>
  <c r="J13" i="5"/>
  <c r="J15" i="5"/>
  <c r="F13" i="5"/>
  <c r="F14" i="5"/>
  <c r="F15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8" i="5"/>
  <c r="F59" i="5"/>
  <c r="F60" i="5"/>
  <c r="F61" i="5"/>
  <c r="F64" i="5"/>
  <c r="F12" i="5"/>
</calcChain>
</file>

<file path=xl/sharedStrings.xml><?xml version="1.0" encoding="utf-8"?>
<sst xmlns="http://schemas.openxmlformats.org/spreadsheetml/2006/main" count="278" uniqueCount="143">
  <si>
    <t>Администрация Усть-Турского сельского поселения</t>
  </si>
  <si>
    <t>(наименование органа, исполняющего бюджет)</t>
  </si>
  <si>
    <t xml:space="preserve"> на 01.04.2014 г.</t>
  </si>
  <si>
    <t>руб.</t>
  </si>
  <si>
    <t>Раздел</t>
  </si>
  <si>
    <t>КФСР</t>
  </si>
  <si>
    <t>Наименование КФСР</t>
  </si>
  <si>
    <t>01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</si>
  <si>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</si>
  <si>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</si>
  <si>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</si>
  <si>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</si>
  <si>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</si>
  <si>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</si>
  <si>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</si>
  <si>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</si>
  <si>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</si>
  <si>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</si>
  <si>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</si>
  <si>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</si>
  <si>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</t>
  </si>
  <si>
    <t>0203</t>
  </si>
  <si>
    <t>Мобилизационная и вневойсковая подготовка</t>
  </si>
  <si>
    <t>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</si>
  <si>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</si>
  <si>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</si>
  <si>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</si>
  <si>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</si>
  <si>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</t>
  </si>
  <si>
    <t>0406</t>
  </si>
  <si>
    <t>Водные ресурсы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</si>
  <si>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</si>
  <si>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</si>
  <si>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</si>
  <si>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</si>
  <si>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</si>
  <si>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</si>
  <si>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</si>
  <si>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</si>
  <si>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</si>
  <si>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</si>
  <si>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</si>
  <si>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</si>
  <si>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</si>
  <si>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</t>
  </si>
  <si>
    <t>0701</t>
  </si>
  <si>
    <t>Дошкольное образование</t>
  </si>
  <si>
    <t>08</t>
  </si>
  <si>
    <t>0801</t>
  </si>
  <si>
    <t>Культура</t>
  </si>
  <si>
    <t>10</t>
  </si>
  <si>
    <t>1001</t>
  </si>
  <si>
    <t>Пенсионное обеспечение</t>
  </si>
  <si>
    <t>1003</t>
  </si>
  <si>
    <t>Социальное обеспечение населения</t>
  </si>
  <si>
    <t>1006</t>
  </si>
  <si>
    <t>Другие вопросы в области социальной политики</t>
  </si>
  <si>
    <t>11</t>
  </si>
  <si>
    <t>1102</t>
  </si>
  <si>
    <t>Массовый спорт</t>
  </si>
  <si>
    <t>Итого</t>
  </si>
  <si>
    <t>Утвержденный годовой план на 2014 год</t>
  </si>
  <si>
    <t>Отклонение</t>
  </si>
  <si>
    <t>% испол.</t>
  </si>
  <si>
    <t>Удел.вес в структуре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</si>
  <si>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</si>
  <si>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</si>
  <si>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</si>
  <si>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</si>
  <si>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 xml:space="preserve">0100 </t>
  </si>
  <si>
    <t>0200</t>
  </si>
  <si>
    <t>0300</t>
  </si>
  <si>
    <t>0400</t>
  </si>
  <si>
    <t>0500</t>
  </si>
  <si>
    <t>ЖИЛИЩНО-КОММУНАЛЬНОЕ ХОЗЯЙСТВО</t>
  </si>
  <si>
    <t>0700</t>
  </si>
  <si>
    <t>ОБРАЗОВАНИЕ</t>
  </si>
  <si>
    <t>СОЦИАЛЬНАЯ ПОЛИТИКА</t>
  </si>
  <si>
    <t>КУЛЬТУРА</t>
  </si>
  <si>
    <t>0800</t>
  </si>
  <si>
    <t>1000</t>
  </si>
  <si>
    <t>1100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</si>
  <si>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</si>
  <si>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</si>
  <si>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</si>
  <si>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Другие вопросы в области национальной безопасности и правоохранительной деятельности</t>
  </si>
  <si>
    <t>0405</t>
  </si>
  <si>
    <t>Сельское хозяйство и рыболовство</t>
  </si>
  <si>
    <t>0408</t>
  </si>
  <si>
    <t>Транспорт</t>
  </si>
  <si>
    <t>06</t>
  </si>
  <si>
    <t>0603</t>
  </si>
  <si>
    <t>Охрана объектов растительного и животного мира и среды их обитания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</si>
  <si>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</si>
  <si>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</si>
  <si>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</si>
  <si>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</si>
  <si>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</si>
  <si>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</si>
  <si>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0804</t>
  </si>
  <si>
    <t>Другие вопросы в области культуры, кинематографии</t>
  </si>
  <si>
    <t>09</t>
  </si>
  <si>
    <t>0901</t>
  </si>
  <si>
    <t>Стационарная медицинская помощь</t>
  </si>
  <si>
    <t>1004</t>
  </si>
  <si>
    <t>Охрана семьи и детства</t>
  </si>
  <si>
    <t>12</t>
  </si>
  <si>
    <t>1201</t>
  </si>
  <si>
    <t>Телевидение и радиовещание</t>
  </si>
  <si>
    <t>1202</t>
  </si>
  <si>
    <t>Периодическая печать и издательства</t>
  </si>
  <si>
    <t>КОСГУ (кроме): 251</t>
  </si>
  <si>
    <t>0600</t>
  </si>
  <si>
    <t>ОХРАНА ОКРУЖАЮЩЕЙ СРЕДЫ</t>
  </si>
  <si>
    <t>1200</t>
  </si>
  <si>
    <t>СРЕДСТВА МАССОВОЙ ИНФОРМАЦИИ</t>
  </si>
  <si>
    <t>1400</t>
  </si>
  <si>
    <t>МЕЖБЮДЖЕТНЫЕ ТРАНСФЕРТЫ ОБЩЕГО ХАРАКТЕРА</t>
  </si>
  <si>
    <t>Дата печати 14.04.2014 (16:28:46)</t>
  </si>
  <si>
    <t>Бюджет: Консолидированный</t>
  </si>
  <si>
    <t>0900</t>
  </si>
  <si>
    <t>ЗДРАВООХРАНЕНИЕ</t>
  </si>
  <si>
    <t>Уточненный  годовой план на 2014 год</t>
  </si>
  <si>
    <t>Утв. план ассигнования 2014  год</t>
  </si>
  <si>
    <t>Ассигнования 2014  год</t>
  </si>
  <si>
    <t>Распр. КП - расходы 1кв</t>
  </si>
  <si>
    <t>Распр. КП - расходы 2кв</t>
  </si>
  <si>
    <t>Всего выбытий (бух.уч.)</t>
  </si>
  <si>
    <t/>
  </si>
  <si>
    <t>0604</t>
  </si>
  <si>
    <t>1101</t>
  </si>
  <si>
    <t>Прикладные научные исследования в области охраны окружающей среды</t>
  </si>
  <si>
    <t>Физическая культура</t>
  </si>
  <si>
    <t>ФИЗИЧЕСКАЯ КУЛЬТУРА И СПОРТ</t>
  </si>
  <si>
    <t>0105</t>
  </si>
  <si>
    <t>1403</t>
  </si>
  <si>
    <t>Судебная система</t>
  </si>
  <si>
    <t>Прочие межбюджетные трансферты бюджетам субъектов Российской Федерации и муниципальных образований общего характера</t>
  </si>
  <si>
    <t>В т. ч. расходы за счёт безвозмездных поступлений от других бюджетов бюджетной системы РФ, имеющих целевое назначение (с учетом остатков прошлых лет)</t>
  </si>
  <si>
    <t>Исполнено за 2014 год</t>
  </si>
  <si>
    <t>Остаток от плана</t>
  </si>
  <si>
    <r>
      <t xml:space="preserve">Исполнение расходов </t>
    </r>
    <r>
      <rPr>
        <b/>
        <u/>
        <sz val="14"/>
        <rFont val="Times New Roman"/>
        <family val="1"/>
        <charset val="204"/>
      </rPr>
      <t>консолидированного</t>
    </r>
    <r>
      <rPr>
        <b/>
        <sz val="14"/>
        <rFont val="Times New Roman"/>
        <family val="1"/>
        <charset val="204"/>
      </rPr>
      <t xml:space="preserve"> бюджета Кунгурского муниципального района за 2014 год, руб.</t>
    </r>
  </si>
  <si>
    <t>исп. Кристель И.В., тел. 6 45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</si>
</sst>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16" x14ac:knownFonts="1">
    <font>
      <sz val="10"/>
      <name val="Arial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MS Sans Serif"/>
      <family val="2"/>
      <charset val="204"/>
    </font>
    <font>
      <i/>
      <sz val="8"/>
      <name val="Times New Roman"/>
      <family val="1"/>
      <charset val="204"/>
    </font>
    <font>
      <i/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2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 wrapText="1"/>
    </xf>
    <xf numFmtId="165" fontId="7" fillId="0" borderId="2" xfId="0" applyNumberFormat="1" applyFont="1" applyBorder="1" applyAlignment="1">
      <alignment horizontal="righ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righ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righ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49" fontId="13" fillId="0" borderId="3" xfId="0" applyNumberFormat="1" applyFont="1" applyBorder="1" applyAlignment="1">
      <alignment horizontal="left"/>
    </xf>
    <xf numFmtId="49" fontId="11" fillId="0" borderId="2" xfId="0" applyNumberFormat="1" applyFont="1" applyBorder="1" applyAlignment="1">
      <alignment horizontal="center"/>
    </xf>
    <xf numFmtId="4" fontId="11" fillId="0" borderId="2" xfId="0" applyNumberFormat="1" applyFont="1" applyBorder="1" applyAlignment="1">
      <alignment horizontal="right"/>
    </xf>
    <xf numFmtId="4" fontId="3" fillId="0" borderId="0" xfId="0" applyNumberFormat="1" applyFont="1"/>
    <xf numFmtId="49" fontId="5" fillId="0" borderId="5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" fontId="12" fillId="0" borderId="6" xfId="0" applyNumberFormat="1" applyFont="1" applyBorder="1" applyAlignment="1">
      <alignment horizontal="right" vertical="center" wrapText="1"/>
    </xf>
    <xf numFmtId="49" fontId="12" fillId="0" borderId="5" xfId="0" applyNumberFormat="1" applyFont="1" applyBorder="1" applyAlignment="1">
      <alignment horizontal="left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5" fillId="2" borderId="4" xfId="0" applyNumberFormat="1" applyFont="1" applyFill="1" applyBorder="1" applyAlignment="1">
      <alignment horizontal="center" vertical="center" wrapText="1"/>
    </xf>
    <xf numFmtId="49" fontId="14" fillId="2" borderId="4" xfId="0" applyNumberFormat="1" applyFont="1" applyFill="1" applyBorder="1" applyAlignment="1">
      <alignment horizontal="left" vertical="center" wrapText="1"/>
    </xf>
    <xf numFmtId="3" fontId="14" fillId="2" borderId="4" xfId="0" applyNumberFormat="1" applyFont="1" applyFill="1" applyBorder="1" applyAlignment="1">
      <alignment horizontal="right" vertical="center" wrapText="1"/>
    </xf>
    <xf numFmtId="3" fontId="5" fillId="2" borderId="4" xfId="0" applyNumberFormat="1" applyFont="1" applyFill="1" applyBorder="1" applyAlignment="1">
      <alignment horizontal="right" vertical="center" wrapText="1"/>
    </xf>
    <xf numFmtId="165" fontId="5" fillId="2" borderId="4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7"/>
  <sheetViews>
    <sheetView tabSelected="1" topLeftCell="B1" workbookViewId="0">
      <pane xSplit="2" ySplit="11" topLeftCell="D12" activePane="bottomRight" state="frozen"/>
      <selection activeCell="B1" sqref="B1"/>
      <selection pane="topRight" activeCell="D1" sqref="D1"/>
      <selection pane="bottomLeft" activeCell="B12" sqref="B12"/>
      <selection pane="bottomRight" activeCell="B68" sqref="B68"/>
    </sheetView>
  </sheetViews>
  <sheetFormatPr defaultRowHeight="12.75" outlineLevelRow="1" x14ac:dyDescent="0.2"/>
  <cols>
    <col min="1" max="1" width="6.7109375" style="9" hidden="1" customWidth="1"/>
    <col min="2" max="2" width="6.7109375" style="9" customWidth="1"/>
    <col min="3" max="3" width="30.7109375" style="9" customWidth="1"/>
    <col min="4" max="8" width="12.28515625" style="9" customWidth="1"/>
    <col min="9" max="10" width="8.7109375" style="9" customWidth="1"/>
    <col min="11" max="11" width="9.140625" style="9"/>
    <col min="12" max="19" width="0" style="9" hidden="1" customWidth="1"/>
    <col min="20" max="16384" width="9.140625" style="9"/>
  </cols>
  <sheetData>
    <row r="1" spans="1:19" ht="12.75" customHeight="1" x14ac:dyDescent="0.2">
      <c r="A1" s="7" t="s">
        <v>0</v>
      </c>
      <c r="B1" s="7"/>
      <c r="C1" s="7"/>
      <c r="D1" s="7"/>
      <c r="E1" s="7"/>
      <c r="F1" s="7"/>
      <c r="G1" s="8"/>
      <c r="H1" s="8"/>
      <c r="I1" s="8"/>
      <c r="J1" s="8"/>
    </row>
    <row r="2" spans="1:19" ht="38.25" customHeight="1" x14ac:dyDescent="0.3">
      <c r="A2" s="10" t="s">
        <v>1</v>
      </c>
      <c r="B2" s="51" t="s">
        <v>141</v>
      </c>
      <c r="C2" s="51"/>
      <c r="D2" s="51"/>
      <c r="E2" s="51"/>
      <c r="F2" s="51"/>
      <c r="G2" s="51"/>
      <c r="H2" s="51"/>
      <c r="I2" s="51"/>
      <c r="J2" s="51"/>
    </row>
    <row r="3" spans="1:19" ht="18.75" customHeight="1" x14ac:dyDescent="0.2">
      <c r="A3" s="3"/>
      <c r="B3" s="1"/>
      <c r="C3" s="1"/>
      <c r="D3" s="1"/>
      <c r="E3" s="1"/>
      <c r="F3" s="1"/>
      <c r="G3" s="1"/>
      <c r="H3" s="1"/>
      <c r="I3" s="1"/>
      <c r="J3" s="1"/>
    </row>
    <row r="4" spans="1:19" ht="14.25" hidden="1" x14ac:dyDescent="0.2">
      <c r="A4" s="3" t="s">
        <v>2</v>
      </c>
      <c r="B4" s="1"/>
      <c r="C4" s="1"/>
      <c r="D4" s="1"/>
      <c r="E4" s="2"/>
      <c r="F4" s="2"/>
      <c r="G4" s="2"/>
      <c r="H4" s="2"/>
      <c r="I4" s="2"/>
      <c r="J4" s="2"/>
    </row>
    <row r="5" spans="1:19" hidden="1" x14ac:dyDescent="0.2">
      <c r="A5" s="8" t="s">
        <v>118</v>
      </c>
      <c r="B5" s="8"/>
      <c r="C5" s="8"/>
      <c r="D5" s="8"/>
      <c r="E5" s="8"/>
      <c r="F5" s="8"/>
      <c r="G5" s="8"/>
      <c r="H5" s="8"/>
      <c r="I5" s="8"/>
      <c r="J5" s="8"/>
    </row>
    <row r="6" spans="1:19" hidden="1" x14ac:dyDescent="0.2">
      <c r="A6" s="11"/>
      <c r="B6" s="12"/>
      <c r="C6" s="12"/>
      <c r="D6" s="12"/>
      <c r="E6" s="12"/>
      <c r="F6" s="12"/>
      <c r="G6" s="12"/>
      <c r="H6" s="12"/>
      <c r="I6" s="12"/>
      <c r="J6" s="12"/>
    </row>
    <row r="7" spans="1:19" ht="12.75" hidden="1" customHeight="1" x14ac:dyDescent="0.2">
      <c r="A7" s="11" t="s">
        <v>119</v>
      </c>
      <c r="B7" s="12"/>
      <c r="C7" s="12"/>
      <c r="D7" s="12"/>
      <c r="E7" s="12"/>
      <c r="F7" s="12"/>
      <c r="G7" s="12"/>
      <c r="H7" s="12"/>
      <c r="I7" s="12"/>
      <c r="J7" s="12"/>
    </row>
    <row r="8" spans="1:19" ht="12.75" hidden="1" customHeight="1" x14ac:dyDescent="0.2">
      <c r="A8" s="11" t="s">
        <v>111</v>
      </c>
      <c r="B8" s="12"/>
      <c r="C8" s="12"/>
      <c r="D8" s="12"/>
      <c r="E8" s="12"/>
      <c r="F8" s="12"/>
      <c r="G8" s="12"/>
      <c r="H8" s="12"/>
      <c r="I8" s="12"/>
      <c r="J8" s="12"/>
    </row>
    <row r="9" spans="1:19" hidden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</row>
    <row r="10" spans="1:19" x14ac:dyDescent="0.2">
      <c r="A10" s="8" t="s">
        <v>3</v>
      </c>
      <c r="B10" s="8"/>
      <c r="C10" s="8"/>
      <c r="D10" s="8"/>
      <c r="E10" s="8"/>
      <c r="F10" s="8"/>
      <c r="G10" s="8"/>
      <c r="H10" s="8"/>
      <c r="I10" s="8"/>
      <c r="J10" s="8"/>
    </row>
    <row r="11" spans="1:19" ht="52.5" x14ac:dyDescent="0.2">
      <c r="A11" s="13" t="s">
        <v>4</v>
      </c>
      <c r="B11" s="13" t="s">
        <v>5</v>
      </c>
      <c r="C11" s="13" t="s">
        <v>6</v>
      </c>
      <c r="D11" s="4" t="s">
        <v>61</v>
      </c>
      <c r="E11" s="4" t="s">
        <v>122</v>
      </c>
      <c r="F11" s="4" t="s">
        <v>62</v>
      </c>
      <c r="G11" s="4" t="s">
        <v>139</v>
      </c>
      <c r="H11" s="4" t="s">
        <v>140</v>
      </c>
      <c r="I11" s="4" t="s">
        <v>63</v>
      </c>
      <c r="J11" s="4" t="s">
        <v>64</v>
      </c>
      <c r="L11" s="28" t="s">
        <v>4</v>
      </c>
      <c r="M11" s="28" t="s">
        <v>5</v>
      </c>
      <c r="N11" s="28" t="s">
        <v>123</v>
      </c>
      <c r="O11" s="28" t="s">
        <v>124</v>
      </c>
      <c r="P11" s="28" t="s">
        <v>125</v>
      </c>
      <c r="Q11" s="28" t="s">
        <v>126</v>
      </c>
      <c r="R11" s="28" t="s">
        <v>127</v>
      </c>
    </row>
    <row r="12" spans="1:19" ht="25.5" x14ac:dyDescent="0.2">
      <c r="A12" s="14" t="s">
        <v>7</v>
      </c>
      <c r="B12" s="26" t="s">
        <v>69</v>
      </c>
      <c r="C12" s="5" t="s">
        <v>65</v>
      </c>
      <c r="D12" s="23">
        <v>129437498.83</v>
      </c>
      <c r="E12" s="23">
        <v>151916148.22999999</v>
      </c>
      <c r="F12" s="23">
        <f>E12-D12</f>
        <v>22478649.399999991</v>
      </c>
      <c r="G12" s="23">
        <v>147721837.41999999</v>
      </c>
      <c r="H12" s="23">
        <f>E12-G12</f>
        <v>4194310.8100000024</v>
      </c>
      <c r="I12" s="15">
        <f>G12/E12</f>
        <v>0.97239061904301416</v>
      </c>
      <c r="J12" s="15">
        <f>G12/G64</f>
        <v>0.11673299772388071</v>
      </c>
      <c r="L12" s="29" t="s">
        <v>7</v>
      </c>
      <c r="M12" s="30" t="s">
        <v>128</v>
      </c>
      <c r="N12" s="31">
        <v>129437498.83</v>
      </c>
      <c r="O12" s="31">
        <v>134281480.56999999</v>
      </c>
      <c r="P12" s="31">
        <v>27085982.510000002</v>
      </c>
      <c r="Q12" s="31">
        <v>33104530.579999998</v>
      </c>
      <c r="R12" s="31">
        <v>57248293.710000001</v>
      </c>
      <c r="S12" s="38">
        <f>N12-D12</f>
        <v>0</v>
      </c>
    </row>
    <row r="13" spans="1:19" ht="45" outlineLevel="1" x14ac:dyDescent="0.2">
      <c r="A13" s="16" t="s">
        <v>7</v>
      </c>
      <c r="B13" s="17" t="s">
        <v>8</v>
      </c>
      <c r="C13" s="16" t="s">
        <v>9</v>
      </c>
      <c r="D13" s="24">
        <v>14180080</v>
      </c>
      <c r="E13" s="24">
        <v>14124354.76</v>
      </c>
      <c r="F13" s="24">
        <f t="shared" ref="F13:F65" si="0">E13-D13</f>
        <v>-55725.240000000224</v>
      </c>
      <c r="G13" s="24">
        <v>14110361.67</v>
      </c>
      <c r="H13" s="24">
        <f t="shared" ref="H13:H65" si="1">E13-G13</f>
        <v>13993.089999999851</v>
      </c>
      <c r="I13" s="18">
        <f t="shared" ref="I13:I65" si="2">G13/E13</f>
        <v>0.99900929350488787</v>
      </c>
      <c r="J13" s="18">
        <f>G13/G64</f>
        <v>1.1150313626441782E-2</v>
      </c>
      <c r="L13" s="32" t="s">
        <v>7</v>
      </c>
      <c r="M13" s="33" t="s">
        <v>8</v>
      </c>
      <c r="N13" s="34">
        <v>14180080</v>
      </c>
      <c r="O13" s="34">
        <v>14186496</v>
      </c>
      <c r="P13" s="34">
        <v>2535590.42</v>
      </c>
      <c r="Q13" s="34">
        <v>3660315.15</v>
      </c>
      <c r="R13" s="34">
        <v>6011689.0800000001</v>
      </c>
      <c r="S13" s="38">
        <f>N13-D13</f>
        <v>0</v>
      </c>
    </row>
    <row r="14" spans="1:19" ht="56.25" outlineLevel="1" x14ac:dyDescent="0.2">
      <c r="A14" s="16" t="s">
        <v>7</v>
      </c>
      <c r="B14" s="17" t="s">
        <v>10</v>
      </c>
      <c r="C14" s="16" t="s">
        <v>11</v>
      </c>
      <c r="D14" s="24">
        <v>4270473.2699999996</v>
      </c>
      <c r="E14" s="24">
        <v>3983814.15</v>
      </c>
      <c r="F14" s="24">
        <f t="shared" si="0"/>
        <v>-286659.11999999965</v>
      </c>
      <c r="G14" s="24">
        <v>3958742.75</v>
      </c>
      <c r="H14" s="24">
        <f t="shared" si="1"/>
        <v>25071.399999999907</v>
      </c>
      <c r="I14" s="18">
        <f t="shared" si="2"/>
        <v>0.99370668433415754</v>
      </c>
      <c r="J14" s="18">
        <f>G14/G64</f>
        <v>3.1282843247562638E-3</v>
      </c>
      <c r="L14" s="32" t="s">
        <v>7</v>
      </c>
      <c r="M14" s="33" t="s">
        <v>10</v>
      </c>
      <c r="N14" s="34">
        <v>4270473.2699999996</v>
      </c>
      <c r="O14" s="34">
        <v>4059281.27</v>
      </c>
      <c r="P14" s="34">
        <v>862101.69</v>
      </c>
      <c r="Q14" s="34">
        <v>1032629.8</v>
      </c>
      <c r="R14" s="34">
        <v>1674673.67</v>
      </c>
      <c r="S14" s="38">
        <f>N14-D14</f>
        <v>0</v>
      </c>
    </row>
    <row r="15" spans="1:19" ht="67.5" outlineLevel="1" x14ac:dyDescent="0.2">
      <c r="A15" s="16" t="s">
        <v>7</v>
      </c>
      <c r="B15" s="17" t="s">
        <v>12</v>
      </c>
      <c r="C15" s="16" t="s">
        <v>13</v>
      </c>
      <c r="D15" s="24">
        <v>59990664.170000002</v>
      </c>
      <c r="E15" s="24">
        <v>66221225.770000003</v>
      </c>
      <c r="F15" s="24">
        <f t="shared" si="0"/>
        <v>6230561.6000000015</v>
      </c>
      <c r="G15" s="24">
        <v>65810877.390000001</v>
      </c>
      <c r="H15" s="24">
        <f t="shared" si="1"/>
        <v>410348.38000000268</v>
      </c>
      <c r="I15" s="18">
        <f t="shared" si="2"/>
        <v>0.99380337081912029</v>
      </c>
      <c r="J15" s="18">
        <f t="shared" ref="J15" si="3">G15/G64</f>
        <v>5.2005181730384833E-2</v>
      </c>
      <c r="L15" s="32" t="s">
        <v>7</v>
      </c>
      <c r="M15" s="33" t="s">
        <v>12</v>
      </c>
      <c r="N15" s="34">
        <v>59990664.170000002</v>
      </c>
      <c r="O15" s="34">
        <v>63115551.210000001</v>
      </c>
      <c r="P15" s="34">
        <v>13228932.369999999</v>
      </c>
      <c r="Q15" s="34">
        <v>16551474.460000001</v>
      </c>
      <c r="R15" s="34">
        <v>28582578.899999999</v>
      </c>
      <c r="S15" s="38">
        <f>N15-D15</f>
        <v>0</v>
      </c>
    </row>
    <row r="16" spans="1:19" outlineLevel="1" x14ac:dyDescent="0.2">
      <c r="A16" s="16"/>
      <c r="B16" s="17" t="s">
        <v>134</v>
      </c>
      <c r="C16" s="16" t="s">
        <v>136</v>
      </c>
      <c r="D16" s="24">
        <v>0</v>
      </c>
      <c r="E16" s="24">
        <v>14300</v>
      </c>
      <c r="F16" s="24">
        <f t="shared" si="0"/>
        <v>14300</v>
      </c>
      <c r="G16" s="24">
        <v>0</v>
      </c>
      <c r="H16" s="24">
        <f t="shared" si="1"/>
        <v>14300</v>
      </c>
      <c r="I16" s="18">
        <f t="shared" si="2"/>
        <v>0</v>
      </c>
      <c r="J16" s="18">
        <f>G16/G64</f>
        <v>0</v>
      </c>
      <c r="L16" s="32"/>
      <c r="M16" s="33"/>
      <c r="N16" s="34"/>
      <c r="O16" s="34"/>
      <c r="P16" s="34"/>
      <c r="Q16" s="34"/>
      <c r="R16" s="34"/>
      <c r="S16" s="38"/>
    </row>
    <row r="17" spans="1:19" ht="45" outlineLevel="1" x14ac:dyDescent="0.2">
      <c r="A17" s="16" t="s">
        <v>7</v>
      </c>
      <c r="B17" s="17" t="s">
        <v>82</v>
      </c>
      <c r="C17" s="16" t="s">
        <v>83</v>
      </c>
      <c r="D17" s="24">
        <v>14204810</v>
      </c>
      <c r="E17" s="24">
        <v>14493627</v>
      </c>
      <c r="F17" s="24">
        <f t="shared" si="0"/>
        <v>288817</v>
      </c>
      <c r="G17" s="24">
        <v>14493192.49</v>
      </c>
      <c r="H17" s="24">
        <f t="shared" si="1"/>
        <v>434.50999999977648</v>
      </c>
      <c r="I17" s="18">
        <f t="shared" si="2"/>
        <v>0.99997002061664764</v>
      </c>
      <c r="J17" s="18">
        <f>G17/G64</f>
        <v>1.1452834838066254E-2</v>
      </c>
      <c r="L17" s="32" t="s">
        <v>7</v>
      </c>
      <c r="M17" s="33" t="s">
        <v>82</v>
      </c>
      <c r="N17" s="34">
        <v>14204810</v>
      </c>
      <c r="O17" s="34">
        <v>14218771</v>
      </c>
      <c r="P17" s="34">
        <v>3667299</v>
      </c>
      <c r="Q17" s="34">
        <v>3095799.5</v>
      </c>
      <c r="R17" s="34">
        <v>6439895.7400000002</v>
      </c>
      <c r="S17" s="38">
        <f t="shared" ref="S17:S61" si="4">N17-D17</f>
        <v>0</v>
      </c>
    </row>
    <row r="18" spans="1:19" ht="22.5" outlineLevel="1" x14ac:dyDescent="0.2">
      <c r="A18" s="16" t="s">
        <v>7</v>
      </c>
      <c r="B18" s="17" t="s">
        <v>14</v>
      </c>
      <c r="C18" s="16" t="s">
        <v>15</v>
      </c>
      <c r="D18" s="24">
        <v>2848000</v>
      </c>
      <c r="E18" s="24">
        <v>3311191</v>
      </c>
      <c r="F18" s="24">
        <f t="shared" si="0"/>
        <v>463191</v>
      </c>
      <c r="G18" s="24">
        <v>3310801</v>
      </c>
      <c r="H18" s="24">
        <f t="shared" si="1"/>
        <v>390</v>
      </c>
      <c r="I18" s="18">
        <f t="shared" si="2"/>
        <v>0.99988221760689733</v>
      </c>
      <c r="J18" s="18">
        <f>G18/G64</f>
        <v>2.6162667101031919E-3</v>
      </c>
      <c r="L18" s="32" t="s">
        <v>7</v>
      </c>
      <c r="M18" s="33" t="s">
        <v>14</v>
      </c>
      <c r="N18" s="34">
        <v>2848000</v>
      </c>
      <c r="O18" s="34">
        <v>3208135</v>
      </c>
      <c r="P18" s="34">
        <v>12000</v>
      </c>
      <c r="Q18" s="34">
        <v>12000</v>
      </c>
      <c r="R18" s="34">
        <v>24000</v>
      </c>
      <c r="S18" s="38">
        <f t="shared" si="4"/>
        <v>0</v>
      </c>
    </row>
    <row r="19" spans="1:19" outlineLevel="1" x14ac:dyDescent="0.2">
      <c r="A19" s="16" t="s">
        <v>7</v>
      </c>
      <c r="B19" s="17" t="s">
        <v>16</v>
      </c>
      <c r="C19" s="16" t="s">
        <v>17</v>
      </c>
      <c r="D19" s="24">
        <v>4312515</v>
      </c>
      <c r="E19" s="24">
        <v>3387024.42</v>
      </c>
      <c r="F19" s="24">
        <f t="shared" si="0"/>
        <v>-925490.58000000007</v>
      </c>
      <c r="G19" s="24">
        <v>0</v>
      </c>
      <c r="H19" s="24">
        <f t="shared" si="1"/>
        <v>3387024.42</v>
      </c>
      <c r="I19" s="18">
        <f t="shared" si="2"/>
        <v>0</v>
      </c>
      <c r="J19" s="18">
        <f>G19/G64</f>
        <v>0</v>
      </c>
      <c r="L19" s="32" t="s">
        <v>7</v>
      </c>
      <c r="M19" s="33" t="s">
        <v>16</v>
      </c>
      <c r="N19" s="34">
        <v>4312515</v>
      </c>
      <c r="O19" s="34">
        <v>3917304.82</v>
      </c>
      <c r="P19" s="34">
        <v>3750</v>
      </c>
      <c r="Q19" s="34">
        <v>10103</v>
      </c>
      <c r="R19" s="34">
        <v>0</v>
      </c>
      <c r="S19" s="38">
        <f t="shared" si="4"/>
        <v>0</v>
      </c>
    </row>
    <row r="20" spans="1:19" outlineLevel="1" x14ac:dyDescent="0.2">
      <c r="A20" s="16" t="s">
        <v>7</v>
      </c>
      <c r="B20" s="17" t="s">
        <v>18</v>
      </c>
      <c r="C20" s="16" t="s">
        <v>19</v>
      </c>
      <c r="D20" s="24">
        <v>29630956.390000001</v>
      </c>
      <c r="E20" s="24">
        <v>46380611.130000003</v>
      </c>
      <c r="F20" s="24">
        <f t="shared" si="0"/>
        <v>16749654.740000002</v>
      </c>
      <c r="G20" s="24">
        <v>46037862.119999997</v>
      </c>
      <c r="H20" s="24">
        <f t="shared" si="1"/>
        <v>342749.01000000536</v>
      </c>
      <c r="I20" s="18">
        <f t="shared" si="2"/>
        <v>0.9926100799094838</v>
      </c>
      <c r="J20" s="18">
        <f>G20/G64</f>
        <v>3.6380116494128388E-2</v>
      </c>
      <c r="L20" s="32" t="s">
        <v>7</v>
      </c>
      <c r="M20" s="33" t="s">
        <v>18</v>
      </c>
      <c r="N20" s="34">
        <v>29630956.390000001</v>
      </c>
      <c r="O20" s="34">
        <v>31575941.27</v>
      </c>
      <c r="P20" s="34">
        <v>6776309.0300000003</v>
      </c>
      <c r="Q20" s="34">
        <v>8742208.6699999999</v>
      </c>
      <c r="R20" s="34">
        <v>14515456.32</v>
      </c>
      <c r="S20" s="38">
        <f t="shared" si="4"/>
        <v>0</v>
      </c>
    </row>
    <row r="21" spans="1:19" x14ac:dyDescent="0.2">
      <c r="A21" s="14" t="s">
        <v>20</v>
      </c>
      <c r="B21" s="26" t="s">
        <v>70</v>
      </c>
      <c r="C21" s="6" t="s">
        <v>66</v>
      </c>
      <c r="D21" s="23">
        <v>2698500</v>
      </c>
      <c r="E21" s="23">
        <v>2698500</v>
      </c>
      <c r="F21" s="23">
        <f t="shared" si="0"/>
        <v>0</v>
      </c>
      <c r="G21" s="23">
        <v>2696130.44</v>
      </c>
      <c r="H21" s="23">
        <f t="shared" si="1"/>
        <v>2369.5600000000559</v>
      </c>
      <c r="I21" s="15">
        <f t="shared" si="2"/>
        <v>0.99912189735037982</v>
      </c>
      <c r="J21" s="15">
        <f>G21/G64</f>
        <v>2.1305407109239944E-3</v>
      </c>
      <c r="L21" s="29" t="s">
        <v>20</v>
      </c>
      <c r="M21" s="30" t="s">
        <v>128</v>
      </c>
      <c r="N21" s="31">
        <v>2698500</v>
      </c>
      <c r="O21" s="31">
        <v>2698500</v>
      </c>
      <c r="P21" s="31">
        <v>2698500</v>
      </c>
      <c r="Q21" s="31">
        <v>0</v>
      </c>
      <c r="R21" s="31">
        <v>1027765.89</v>
      </c>
      <c r="S21" s="38">
        <f t="shared" si="4"/>
        <v>0</v>
      </c>
    </row>
    <row r="22" spans="1:19" ht="22.5" outlineLevel="1" x14ac:dyDescent="0.2">
      <c r="A22" s="16" t="s">
        <v>20</v>
      </c>
      <c r="B22" s="17" t="s">
        <v>21</v>
      </c>
      <c r="C22" s="16" t="s">
        <v>22</v>
      </c>
      <c r="D22" s="24">
        <v>2698500</v>
      </c>
      <c r="E22" s="24">
        <v>2698500</v>
      </c>
      <c r="F22" s="24">
        <f t="shared" si="0"/>
        <v>0</v>
      </c>
      <c r="G22" s="24">
        <v>2696130.44</v>
      </c>
      <c r="H22" s="24">
        <f t="shared" si="1"/>
        <v>2369.5600000000559</v>
      </c>
      <c r="I22" s="18">
        <f t="shared" si="2"/>
        <v>0.99912189735037982</v>
      </c>
      <c r="J22" s="18">
        <f>G22/G64</f>
        <v>2.1305407109239944E-3</v>
      </c>
      <c r="L22" s="32" t="s">
        <v>20</v>
      </c>
      <c r="M22" s="33" t="s">
        <v>21</v>
      </c>
      <c r="N22" s="34">
        <v>2698500</v>
      </c>
      <c r="O22" s="34">
        <v>2698500</v>
      </c>
      <c r="P22" s="34">
        <v>2698500</v>
      </c>
      <c r="Q22" s="34">
        <v>0</v>
      </c>
      <c r="R22" s="34">
        <v>1027765.89</v>
      </c>
      <c r="S22" s="38">
        <f t="shared" si="4"/>
        <v>0</v>
      </c>
    </row>
    <row r="23" spans="1:19" ht="51" x14ac:dyDescent="0.2">
      <c r="A23" s="14" t="s">
        <v>23</v>
      </c>
      <c r="B23" s="26" t="s">
        <v>71</v>
      </c>
      <c r="C23" s="5" t="s">
        <v>67</v>
      </c>
      <c r="D23" s="23">
        <v>13658476</v>
      </c>
      <c r="E23" s="23">
        <v>11897622.699999999</v>
      </c>
      <c r="F23" s="23">
        <f t="shared" si="0"/>
        <v>-1760853.3000000007</v>
      </c>
      <c r="G23" s="23">
        <v>11266794.189999999</v>
      </c>
      <c r="H23" s="23">
        <f t="shared" si="1"/>
        <v>630828.50999999978</v>
      </c>
      <c r="I23" s="15">
        <f t="shared" si="2"/>
        <v>0.94697860859211813</v>
      </c>
      <c r="J23" s="15">
        <f>G23/G64</f>
        <v>8.903264970888029E-3</v>
      </c>
      <c r="L23" s="29" t="s">
        <v>23</v>
      </c>
      <c r="M23" s="30" t="s">
        <v>128</v>
      </c>
      <c r="N23" s="31">
        <v>13658476</v>
      </c>
      <c r="O23" s="31">
        <v>12651699.42</v>
      </c>
      <c r="P23" s="31">
        <v>2346591.42</v>
      </c>
      <c r="Q23" s="31">
        <v>2928428.22</v>
      </c>
      <c r="R23" s="31">
        <v>4367016.41</v>
      </c>
      <c r="S23" s="38">
        <f t="shared" si="4"/>
        <v>0</v>
      </c>
    </row>
    <row r="24" spans="1:19" ht="45" outlineLevel="1" x14ac:dyDescent="0.2">
      <c r="A24" s="16" t="s">
        <v>23</v>
      </c>
      <c r="B24" s="17" t="s">
        <v>24</v>
      </c>
      <c r="C24" s="16" t="s">
        <v>25</v>
      </c>
      <c r="D24" s="24">
        <v>5091575</v>
      </c>
      <c r="E24" s="24">
        <v>5649642.5599999996</v>
      </c>
      <c r="F24" s="24">
        <f t="shared" si="0"/>
        <v>558067.55999999959</v>
      </c>
      <c r="G24" s="24">
        <v>5649640.5599999996</v>
      </c>
      <c r="H24" s="24">
        <f t="shared" si="1"/>
        <v>2</v>
      </c>
      <c r="I24" s="18">
        <f t="shared" si="2"/>
        <v>0.99999964599530344</v>
      </c>
      <c r="J24" s="18">
        <f>G24/G64</f>
        <v>4.4644684235557357E-3</v>
      </c>
      <c r="L24" s="32" t="s">
        <v>23</v>
      </c>
      <c r="M24" s="33" t="s">
        <v>24</v>
      </c>
      <c r="N24" s="34">
        <v>5091575</v>
      </c>
      <c r="O24" s="34">
        <v>5552340.0599999996</v>
      </c>
      <c r="P24" s="34">
        <v>1309688.28</v>
      </c>
      <c r="Q24" s="34">
        <v>1202427.33</v>
      </c>
      <c r="R24" s="34">
        <v>2064240.87</v>
      </c>
      <c r="S24" s="38">
        <f t="shared" si="4"/>
        <v>0</v>
      </c>
    </row>
    <row r="25" spans="1:19" outlineLevel="1" x14ac:dyDescent="0.2">
      <c r="A25" s="16" t="s">
        <v>23</v>
      </c>
      <c r="B25" s="17" t="s">
        <v>26</v>
      </c>
      <c r="C25" s="16" t="s">
        <v>27</v>
      </c>
      <c r="D25" s="24">
        <v>8066901</v>
      </c>
      <c r="E25" s="24">
        <v>6207980.1399999997</v>
      </c>
      <c r="F25" s="24">
        <f t="shared" si="0"/>
        <v>-1858920.8600000003</v>
      </c>
      <c r="G25" s="24">
        <v>5597153.6299999999</v>
      </c>
      <c r="H25" s="24">
        <f t="shared" si="1"/>
        <v>610826.50999999978</v>
      </c>
      <c r="I25" s="18">
        <f t="shared" si="2"/>
        <v>0.90160623967460052</v>
      </c>
      <c r="J25" s="18">
        <f>G25/G64</f>
        <v>4.422992113842613E-3</v>
      </c>
      <c r="L25" s="32" t="s">
        <v>23</v>
      </c>
      <c r="M25" s="33" t="s">
        <v>26</v>
      </c>
      <c r="N25" s="34">
        <v>8066901</v>
      </c>
      <c r="O25" s="34">
        <v>6599359.3600000003</v>
      </c>
      <c r="P25" s="34">
        <v>1036903.14</v>
      </c>
      <c r="Q25" s="34">
        <v>1476000.89</v>
      </c>
      <c r="R25" s="34">
        <v>2302775.54</v>
      </c>
      <c r="S25" s="38">
        <f t="shared" si="4"/>
        <v>0</v>
      </c>
    </row>
    <row r="26" spans="1:19" ht="33.75" outlineLevel="1" x14ac:dyDescent="0.2">
      <c r="A26" s="16" t="s">
        <v>23</v>
      </c>
      <c r="B26" s="17" t="s">
        <v>84</v>
      </c>
      <c r="C26" s="16" t="s">
        <v>85</v>
      </c>
      <c r="D26" s="24">
        <v>500000</v>
      </c>
      <c r="E26" s="24">
        <v>40000</v>
      </c>
      <c r="F26" s="24">
        <f t="shared" si="0"/>
        <v>-460000</v>
      </c>
      <c r="G26" s="24">
        <v>20000</v>
      </c>
      <c r="H26" s="24">
        <f t="shared" si="1"/>
        <v>20000</v>
      </c>
      <c r="I26" s="18">
        <f t="shared" si="2"/>
        <v>0.5</v>
      </c>
      <c r="J26" s="18">
        <f>G26/G64</f>
        <v>1.5804433489679336E-5</v>
      </c>
      <c r="L26" s="32" t="s">
        <v>23</v>
      </c>
      <c r="M26" s="33" t="s">
        <v>84</v>
      </c>
      <c r="N26" s="34">
        <v>500000</v>
      </c>
      <c r="O26" s="34">
        <v>500000</v>
      </c>
      <c r="P26" s="34">
        <v>0</v>
      </c>
      <c r="Q26" s="34">
        <v>250000</v>
      </c>
      <c r="R26" s="34">
        <v>0</v>
      </c>
      <c r="S26" s="38">
        <f t="shared" si="4"/>
        <v>0</v>
      </c>
    </row>
    <row r="27" spans="1:19" x14ac:dyDescent="0.2">
      <c r="A27" s="14" t="s">
        <v>28</v>
      </c>
      <c r="B27" s="19" t="s">
        <v>72</v>
      </c>
      <c r="C27" s="5" t="s">
        <v>68</v>
      </c>
      <c r="D27" s="23">
        <v>134079556</v>
      </c>
      <c r="E27" s="23">
        <v>182699662.21000001</v>
      </c>
      <c r="F27" s="23">
        <f t="shared" si="0"/>
        <v>48620106.210000008</v>
      </c>
      <c r="G27" s="23">
        <v>149283344.68000001</v>
      </c>
      <c r="H27" s="23">
        <f t="shared" si="1"/>
        <v>33416317.530000001</v>
      </c>
      <c r="I27" s="15">
        <f t="shared" si="2"/>
        <v>0.81709699336175912</v>
      </c>
      <c r="J27" s="15">
        <f>G27/G64</f>
        <v>0.11796693460559679</v>
      </c>
      <c r="L27" s="29" t="s">
        <v>28</v>
      </c>
      <c r="M27" s="30" t="s">
        <v>128</v>
      </c>
      <c r="N27" s="31">
        <v>134079556</v>
      </c>
      <c r="O27" s="31">
        <v>169435596.56</v>
      </c>
      <c r="P27" s="31">
        <v>22227228.379999999</v>
      </c>
      <c r="Q27" s="31">
        <v>28364065.82</v>
      </c>
      <c r="R27" s="31">
        <v>44192001.130000003</v>
      </c>
      <c r="S27" s="38">
        <f t="shared" si="4"/>
        <v>0</v>
      </c>
    </row>
    <row r="28" spans="1:19" outlineLevel="1" x14ac:dyDescent="0.2">
      <c r="A28" s="16" t="s">
        <v>28</v>
      </c>
      <c r="B28" s="17" t="s">
        <v>86</v>
      </c>
      <c r="C28" s="16" t="s">
        <v>87</v>
      </c>
      <c r="D28" s="24">
        <v>14184607</v>
      </c>
      <c r="E28" s="24">
        <v>20797388</v>
      </c>
      <c r="F28" s="24">
        <f t="shared" si="0"/>
        <v>6612781</v>
      </c>
      <c r="G28" s="24">
        <v>20336091.41</v>
      </c>
      <c r="H28" s="24">
        <f t="shared" si="1"/>
        <v>461296.58999999985</v>
      </c>
      <c r="I28" s="18">
        <f t="shared" si="2"/>
        <v>0.97781949396722323</v>
      </c>
      <c r="J28" s="18">
        <f>G28/G64</f>
        <v>1.6070020206469214E-2</v>
      </c>
      <c r="L28" s="32" t="s">
        <v>28</v>
      </c>
      <c r="M28" s="33" t="s">
        <v>86</v>
      </c>
      <c r="N28" s="34">
        <v>14184607</v>
      </c>
      <c r="O28" s="34">
        <v>18408640</v>
      </c>
      <c r="P28" s="34">
        <v>1550094</v>
      </c>
      <c r="Q28" s="34">
        <v>5356536</v>
      </c>
      <c r="R28" s="34">
        <v>3350904.01</v>
      </c>
      <c r="S28" s="38">
        <f t="shared" si="4"/>
        <v>0</v>
      </c>
    </row>
    <row r="29" spans="1:19" outlineLevel="1" x14ac:dyDescent="0.2">
      <c r="A29" s="16" t="s">
        <v>28</v>
      </c>
      <c r="B29" s="17" t="s">
        <v>29</v>
      </c>
      <c r="C29" s="16" t="s">
        <v>30</v>
      </c>
      <c r="D29" s="24">
        <v>83115</v>
      </c>
      <c r="E29" s="24">
        <v>667348.66</v>
      </c>
      <c r="F29" s="24">
        <f t="shared" si="0"/>
        <v>584233.66</v>
      </c>
      <c r="G29" s="24">
        <v>667342.78</v>
      </c>
      <c r="H29" s="24">
        <f t="shared" si="1"/>
        <v>5.8800000000046566</v>
      </c>
      <c r="I29" s="18">
        <f t="shared" si="2"/>
        <v>0.999991189013551</v>
      </c>
      <c r="J29" s="18">
        <f>G29/G64</f>
        <v>5.2734872906638557E-4</v>
      </c>
      <c r="L29" s="32" t="s">
        <v>28</v>
      </c>
      <c r="M29" s="33" t="s">
        <v>29</v>
      </c>
      <c r="N29" s="34">
        <v>83115</v>
      </c>
      <c r="O29" s="34">
        <v>594264.46</v>
      </c>
      <c r="P29" s="34">
        <v>20362.8</v>
      </c>
      <c r="Q29" s="34">
        <v>192296.16</v>
      </c>
      <c r="R29" s="34">
        <v>212653.08</v>
      </c>
      <c r="S29" s="38">
        <f t="shared" si="4"/>
        <v>0</v>
      </c>
    </row>
    <row r="30" spans="1:19" outlineLevel="1" x14ac:dyDescent="0.2">
      <c r="A30" s="16" t="s">
        <v>28</v>
      </c>
      <c r="B30" s="17" t="s">
        <v>88</v>
      </c>
      <c r="C30" s="16" t="s">
        <v>89</v>
      </c>
      <c r="D30" s="24">
        <v>7800000</v>
      </c>
      <c r="E30" s="24">
        <v>11281624.060000001</v>
      </c>
      <c r="F30" s="24">
        <f t="shared" si="0"/>
        <v>3481624.0600000005</v>
      </c>
      <c r="G30" s="24">
        <v>9665924.0600000005</v>
      </c>
      <c r="H30" s="24">
        <f t="shared" si="1"/>
        <v>1615700</v>
      </c>
      <c r="I30" s="18">
        <f t="shared" si="2"/>
        <v>0.85678480408431545</v>
      </c>
      <c r="J30" s="18">
        <f>G30/G64</f>
        <v>7.6382226961280641E-3</v>
      </c>
      <c r="L30" s="32" t="s">
        <v>28</v>
      </c>
      <c r="M30" s="33" t="s">
        <v>88</v>
      </c>
      <c r="N30" s="34">
        <v>7800000</v>
      </c>
      <c r="O30" s="34">
        <v>7881624.0599999996</v>
      </c>
      <c r="P30" s="34">
        <v>691817.7</v>
      </c>
      <c r="Q30" s="34">
        <v>2338406.36</v>
      </c>
      <c r="R30" s="34">
        <v>3028118.36</v>
      </c>
      <c r="S30" s="38">
        <f t="shared" si="4"/>
        <v>0</v>
      </c>
    </row>
    <row r="31" spans="1:19" outlineLevel="1" x14ac:dyDescent="0.2">
      <c r="A31" s="16" t="s">
        <v>28</v>
      </c>
      <c r="B31" s="17" t="s">
        <v>31</v>
      </c>
      <c r="C31" s="16" t="s">
        <v>32</v>
      </c>
      <c r="D31" s="24">
        <v>109423782</v>
      </c>
      <c r="E31" s="24">
        <v>143561016.25999999</v>
      </c>
      <c r="F31" s="24">
        <f t="shared" si="0"/>
        <v>34137234.25999999</v>
      </c>
      <c r="G31" s="24">
        <v>114222433.95999999</v>
      </c>
      <c r="H31" s="24">
        <f t="shared" si="1"/>
        <v>29338582.299999997</v>
      </c>
      <c r="I31" s="18">
        <f t="shared" si="2"/>
        <v>0.795636844428117</v>
      </c>
      <c r="J31" s="18">
        <f>G31/G64</f>
        <v>9.0261043027505511E-2</v>
      </c>
      <c r="L31" s="32" t="s">
        <v>28</v>
      </c>
      <c r="M31" s="33" t="s">
        <v>31</v>
      </c>
      <c r="N31" s="34">
        <v>109423782</v>
      </c>
      <c r="O31" s="34">
        <v>137868236.86000001</v>
      </c>
      <c r="P31" s="34">
        <v>19517897.699999999</v>
      </c>
      <c r="Q31" s="34">
        <v>19166332.300000001</v>
      </c>
      <c r="R31" s="34">
        <v>36204384.590000004</v>
      </c>
      <c r="S31" s="38">
        <f t="shared" si="4"/>
        <v>0</v>
      </c>
    </row>
    <row r="32" spans="1:19" ht="22.5" outlineLevel="1" x14ac:dyDescent="0.2">
      <c r="A32" s="16" t="s">
        <v>28</v>
      </c>
      <c r="B32" s="17" t="s">
        <v>33</v>
      </c>
      <c r="C32" s="16" t="s">
        <v>34</v>
      </c>
      <c r="D32" s="24">
        <v>2588052</v>
      </c>
      <c r="E32" s="24">
        <v>6392285.2300000004</v>
      </c>
      <c r="F32" s="24">
        <f t="shared" si="0"/>
        <v>3804233.2300000004</v>
      </c>
      <c r="G32" s="24">
        <v>4391552.47</v>
      </c>
      <c r="H32" s="24">
        <f t="shared" si="1"/>
        <v>2000732.7600000007</v>
      </c>
      <c r="I32" s="18">
        <f t="shared" si="2"/>
        <v>0.68700821568314141</v>
      </c>
      <c r="J32" s="18">
        <f>G32/G64</f>
        <v>3.4702999464276004E-3</v>
      </c>
      <c r="L32" s="32" t="s">
        <v>28</v>
      </c>
      <c r="M32" s="33" t="s">
        <v>33</v>
      </c>
      <c r="N32" s="34">
        <v>2588052</v>
      </c>
      <c r="O32" s="34">
        <v>4682831.18</v>
      </c>
      <c r="P32" s="34">
        <v>447056.18</v>
      </c>
      <c r="Q32" s="34">
        <v>1310495</v>
      </c>
      <c r="R32" s="34">
        <v>1395941.09</v>
      </c>
      <c r="S32" s="38">
        <f t="shared" si="4"/>
        <v>0</v>
      </c>
    </row>
    <row r="33" spans="1:19" ht="25.5" x14ac:dyDescent="0.2">
      <c r="A33" s="14" t="s">
        <v>35</v>
      </c>
      <c r="B33" s="19" t="s">
        <v>73</v>
      </c>
      <c r="C33" s="5" t="s">
        <v>74</v>
      </c>
      <c r="D33" s="23">
        <v>70064664.170000002</v>
      </c>
      <c r="E33" s="23">
        <v>126879629.06999999</v>
      </c>
      <c r="F33" s="23">
        <f t="shared" si="0"/>
        <v>56814964.899999991</v>
      </c>
      <c r="G33" s="23">
        <v>95365055.640000001</v>
      </c>
      <c r="H33" s="23">
        <f t="shared" si="1"/>
        <v>31514573.429999992</v>
      </c>
      <c r="I33" s="15">
        <f t="shared" si="2"/>
        <v>0.7516183357328915</v>
      </c>
      <c r="J33" s="15">
        <f>G33/G64</f>
        <v>7.5359533955097466E-2</v>
      </c>
      <c r="L33" s="29" t="s">
        <v>35</v>
      </c>
      <c r="M33" s="30" t="s">
        <v>128</v>
      </c>
      <c r="N33" s="31">
        <v>70064664.170000002</v>
      </c>
      <c r="O33" s="31">
        <v>113366989.17</v>
      </c>
      <c r="P33" s="31">
        <v>11700270.390000001</v>
      </c>
      <c r="Q33" s="31">
        <v>24929891.18</v>
      </c>
      <c r="R33" s="31">
        <v>27181072.780000001</v>
      </c>
      <c r="S33" s="38">
        <f t="shared" si="4"/>
        <v>0</v>
      </c>
    </row>
    <row r="34" spans="1:19" outlineLevel="1" x14ac:dyDescent="0.2">
      <c r="A34" s="16" t="s">
        <v>35</v>
      </c>
      <c r="B34" s="17" t="s">
        <v>36</v>
      </c>
      <c r="C34" s="16" t="s">
        <v>37</v>
      </c>
      <c r="D34" s="24">
        <v>1902214</v>
      </c>
      <c r="E34" s="24">
        <v>8954899.5999999996</v>
      </c>
      <c r="F34" s="24">
        <f t="shared" si="0"/>
        <v>7052685.5999999996</v>
      </c>
      <c r="G34" s="24">
        <v>7361810.1100000003</v>
      </c>
      <c r="H34" s="24">
        <f t="shared" si="1"/>
        <v>1593089.4899999993</v>
      </c>
      <c r="I34" s="18">
        <f t="shared" si="2"/>
        <v>0.82209856490183331</v>
      </c>
      <c r="J34" s="18">
        <f>G34/G64</f>
        <v>5.8174619123571962E-3</v>
      </c>
      <c r="L34" s="32" t="s">
        <v>35</v>
      </c>
      <c r="M34" s="33" t="s">
        <v>36</v>
      </c>
      <c r="N34" s="34">
        <v>1902214</v>
      </c>
      <c r="O34" s="34">
        <v>8903818.6600000001</v>
      </c>
      <c r="P34" s="34">
        <v>3401171.12</v>
      </c>
      <c r="Q34" s="34">
        <v>1028339.53</v>
      </c>
      <c r="R34" s="34">
        <v>1123321.6100000001</v>
      </c>
      <c r="S34" s="38">
        <f t="shared" si="4"/>
        <v>0</v>
      </c>
    </row>
    <row r="35" spans="1:19" outlineLevel="1" x14ac:dyDescent="0.2">
      <c r="A35" s="16" t="s">
        <v>35</v>
      </c>
      <c r="B35" s="17" t="s">
        <v>38</v>
      </c>
      <c r="C35" s="16" t="s">
        <v>39</v>
      </c>
      <c r="D35" s="24">
        <v>46801719.170000002</v>
      </c>
      <c r="E35" s="24">
        <v>86468983.540000007</v>
      </c>
      <c r="F35" s="24">
        <f t="shared" si="0"/>
        <v>39667264.370000005</v>
      </c>
      <c r="G35" s="24">
        <v>58079188.5</v>
      </c>
      <c r="H35" s="24">
        <f t="shared" si="1"/>
        <v>28389795.040000007</v>
      </c>
      <c r="I35" s="18">
        <f t="shared" si="2"/>
        <v>0.67167654946623645</v>
      </c>
      <c r="J35" s="18">
        <f>G35/G64</f>
        <v>4.5895433589139951E-2</v>
      </c>
      <c r="L35" s="32" t="s">
        <v>35</v>
      </c>
      <c r="M35" s="33" t="s">
        <v>38</v>
      </c>
      <c r="N35" s="34">
        <v>46801719.170000002</v>
      </c>
      <c r="O35" s="34">
        <v>78566933.620000005</v>
      </c>
      <c r="P35" s="34">
        <v>2362054.88</v>
      </c>
      <c r="Q35" s="34">
        <v>17224446.98</v>
      </c>
      <c r="R35" s="34">
        <v>14133239.15</v>
      </c>
      <c r="S35" s="38">
        <f t="shared" si="4"/>
        <v>0</v>
      </c>
    </row>
    <row r="36" spans="1:19" outlineLevel="1" x14ac:dyDescent="0.2">
      <c r="A36" s="16" t="s">
        <v>35</v>
      </c>
      <c r="B36" s="17" t="s">
        <v>40</v>
      </c>
      <c r="C36" s="16" t="s">
        <v>41</v>
      </c>
      <c r="D36" s="24">
        <v>16133755</v>
      </c>
      <c r="E36" s="24">
        <v>26012809.93</v>
      </c>
      <c r="F36" s="24">
        <f t="shared" si="0"/>
        <v>9879054.9299999997</v>
      </c>
      <c r="G36" s="24">
        <v>24551093.879999999</v>
      </c>
      <c r="H36" s="24">
        <f t="shared" si="1"/>
        <v>1461716.0500000007</v>
      </c>
      <c r="I36" s="18">
        <f t="shared" si="2"/>
        <v>0.94380783721814554</v>
      </c>
      <c r="J36" s="18">
        <f>G36/G64</f>
        <v>1.9400806516266671E-2</v>
      </c>
      <c r="L36" s="32" t="s">
        <v>35</v>
      </c>
      <c r="M36" s="33" t="s">
        <v>40</v>
      </c>
      <c r="N36" s="34">
        <v>16133755</v>
      </c>
      <c r="O36" s="34">
        <v>20664214.890000001</v>
      </c>
      <c r="P36" s="34">
        <v>4700547.3899999997</v>
      </c>
      <c r="Q36" s="34">
        <v>5283287.55</v>
      </c>
      <c r="R36" s="34">
        <v>9478377</v>
      </c>
      <c r="S36" s="38">
        <f t="shared" si="4"/>
        <v>0</v>
      </c>
    </row>
    <row r="37" spans="1:19" ht="22.5" outlineLevel="1" x14ac:dyDescent="0.2">
      <c r="A37" s="16" t="s">
        <v>35</v>
      </c>
      <c r="B37" s="17" t="s">
        <v>42</v>
      </c>
      <c r="C37" s="16" t="s">
        <v>43</v>
      </c>
      <c r="D37" s="24">
        <v>5226976</v>
      </c>
      <c r="E37" s="24">
        <v>5442936</v>
      </c>
      <c r="F37" s="24">
        <f t="shared" si="0"/>
        <v>215960</v>
      </c>
      <c r="G37" s="24">
        <v>5372963.1500000004</v>
      </c>
      <c r="H37" s="24">
        <f t="shared" si="1"/>
        <v>69972.849999999627</v>
      </c>
      <c r="I37" s="18">
        <f t="shared" si="2"/>
        <v>0.98714428205659599</v>
      </c>
      <c r="J37" s="18">
        <f>G37/G64</f>
        <v>4.2458319373336493E-3</v>
      </c>
      <c r="L37" s="32" t="s">
        <v>35</v>
      </c>
      <c r="M37" s="33" t="s">
        <v>42</v>
      </c>
      <c r="N37" s="34">
        <v>5226976</v>
      </c>
      <c r="O37" s="34">
        <v>5232022</v>
      </c>
      <c r="P37" s="34">
        <v>1236497</v>
      </c>
      <c r="Q37" s="34">
        <v>1393817.12</v>
      </c>
      <c r="R37" s="34">
        <v>2446135.02</v>
      </c>
      <c r="S37" s="38">
        <f t="shared" si="4"/>
        <v>0</v>
      </c>
    </row>
    <row r="38" spans="1:19" x14ac:dyDescent="0.2">
      <c r="A38" s="14" t="s">
        <v>90</v>
      </c>
      <c r="B38" s="19" t="s">
        <v>112</v>
      </c>
      <c r="C38" s="27" t="s">
        <v>113</v>
      </c>
      <c r="D38" s="23">
        <v>125400</v>
      </c>
      <c r="E38" s="23">
        <v>250000</v>
      </c>
      <c r="F38" s="23">
        <f t="shared" si="0"/>
        <v>124600</v>
      </c>
      <c r="G38" s="23">
        <v>250000</v>
      </c>
      <c r="H38" s="23">
        <f t="shared" si="1"/>
        <v>0</v>
      </c>
      <c r="I38" s="15">
        <f t="shared" si="2"/>
        <v>1</v>
      </c>
      <c r="J38" s="15">
        <f>G38/G64</f>
        <v>1.9755541862099171E-4</v>
      </c>
      <c r="L38" s="29" t="s">
        <v>90</v>
      </c>
      <c r="M38" s="30" t="s">
        <v>128</v>
      </c>
      <c r="N38" s="31">
        <v>125400</v>
      </c>
      <c r="O38" s="31">
        <v>275400</v>
      </c>
      <c r="P38" s="31">
        <v>0</v>
      </c>
      <c r="Q38" s="31">
        <v>165000</v>
      </c>
      <c r="R38" s="31">
        <v>150000</v>
      </c>
      <c r="S38" s="38">
        <f t="shared" si="4"/>
        <v>0</v>
      </c>
    </row>
    <row r="39" spans="1:19" ht="22.5" outlineLevel="1" x14ac:dyDescent="0.2">
      <c r="A39" s="16" t="s">
        <v>90</v>
      </c>
      <c r="B39" s="17" t="s">
        <v>91</v>
      </c>
      <c r="C39" s="16" t="s">
        <v>92</v>
      </c>
      <c r="D39" s="24">
        <v>125400</v>
      </c>
      <c r="E39" s="24">
        <v>100000</v>
      </c>
      <c r="F39" s="24">
        <f t="shared" si="0"/>
        <v>-25400</v>
      </c>
      <c r="G39" s="24">
        <v>100000</v>
      </c>
      <c r="H39" s="24">
        <f t="shared" si="1"/>
        <v>0</v>
      </c>
      <c r="I39" s="18">
        <f t="shared" si="2"/>
        <v>1</v>
      </c>
      <c r="J39" s="18">
        <f>G39/G64</f>
        <v>7.9022167448396691E-5</v>
      </c>
      <c r="L39" s="32" t="s">
        <v>90</v>
      </c>
      <c r="M39" s="33" t="s">
        <v>91</v>
      </c>
      <c r="N39" s="34">
        <v>125400</v>
      </c>
      <c r="O39" s="34">
        <v>125400</v>
      </c>
      <c r="P39" s="34">
        <v>0</v>
      </c>
      <c r="Q39" s="34">
        <v>15000</v>
      </c>
      <c r="R39" s="34">
        <v>0</v>
      </c>
      <c r="S39" s="38">
        <f t="shared" si="4"/>
        <v>0</v>
      </c>
    </row>
    <row r="40" spans="1:19" ht="22.5" outlineLevel="1" x14ac:dyDescent="0.2">
      <c r="A40" s="39"/>
      <c r="B40" s="40" t="s">
        <v>129</v>
      </c>
      <c r="C40" s="16" t="s">
        <v>131</v>
      </c>
      <c r="D40" s="24">
        <v>0</v>
      </c>
      <c r="E40" s="24">
        <v>150000</v>
      </c>
      <c r="F40" s="24">
        <f t="shared" ref="F40" si="5">E40-D40</f>
        <v>150000</v>
      </c>
      <c r="G40" s="24">
        <v>150000</v>
      </c>
      <c r="H40" s="24">
        <f t="shared" si="1"/>
        <v>0</v>
      </c>
      <c r="I40" s="18">
        <f t="shared" si="2"/>
        <v>1</v>
      </c>
      <c r="J40" s="18">
        <f>G40/G64</f>
        <v>1.1853325117259502E-4</v>
      </c>
      <c r="L40" s="32" t="s">
        <v>90</v>
      </c>
      <c r="M40" s="33" t="s">
        <v>129</v>
      </c>
      <c r="N40" s="34">
        <v>0</v>
      </c>
      <c r="O40" s="34">
        <v>150000</v>
      </c>
      <c r="P40" s="34">
        <v>0</v>
      </c>
      <c r="Q40" s="34">
        <v>150000</v>
      </c>
      <c r="R40" s="34">
        <v>150000</v>
      </c>
      <c r="S40" s="38">
        <f t="shared" si="4"/>
        <v>0</v>
      </c>
    </row>
    <row r="41" spans="1:19" x14ac:dyDescent="0.2">
      <c r="A41" s="14" t="s">
        <v>44</v>
      </c>
      <c r="B41" s="19" t="s">
        <v>75</v>
      </c>
      <c r="C41" s="5" t="s">
        <v>76</v>
      </c>
      <c r="D41" s="23">
        <v>612879970</v>
      </c>
      <c r="E41" s="23">
        <v>688196237.89999998</v>
      </c>
      <c r="F41" s="23">
        <f t="shared" si="0"/>
        <v>75316267.899999976</v>
      </c>
      <c r="G41" s="23">
        <v>637239005.05999994</v>
      </c>
      <c r="H41" s="23">
        <f t="shared" si="1"/>
        <v>50957232.840000033</v>
      </c>
      <c r="I41" s="15">
        <f t="shared" si="2"/>
        <v>0.9259553743050184</v>
      </c>
      <c r="J41" s="15">
        <f>G41/G64</f>
        <v>0.50356007362501021</v>
      </c>
      <c r="L41" s="29" t="s">
        <v>44</v>
      </c>
      <c r="M41" s="30" t="s">
        <v>128</v>
      </c>
      <c r="N41" s="31">
        <v>612879970</v>
      </c>
      <c r="O41" s="31">
        <v>683154525.38999999</v>
      </c>
      <c r="P41" s="31">
        <v>172038719.56999999</v>
      </c>
      <c r="Q41" s="31">
        <v>207134181.25999999</v>
      </c>
      <c r="R41" s="31">
        <v>360414052.87</v>
      </c>
      <c r="S41" s="38">
        <f t="shared" si="4"/>
        <v>0</v>
      </c>
    </row>
    <row r="42" spans="1:19" outlineLevel="1" x14ac:dyDescent="0.2">
      <c r="A42" s="16" t="s">
        <v>44</v>
      </c>
      <c r="B42" s="17" t="s">
        <v>45</v>
      </c>
      <c r="C42" s="16" t="s">
        <v>46</v>
      </c>
      <c r="D42" s="24">
        <v>134018548</v>
      </c>
      <c r="E42" s="24">
        <v>151248410.66999999</v>
      </c>
      <c r="F42" s="24">
        <f t="shared" si="0"/>
        <v>17229862.669999987</v>
      </c>
      <c r="G42" s="24">
        <v>119789390.98999999</v>
      </c>
      <c r="H42" s="24">
        <f t="shared" si="1"/>
        <v>31459019.679999992</v>
      </c>
      <c r="I42" s="18">
        <f t="shared" si="2"/>
        <v>0.79200429584256204</v>
      </c>
      <c r="J42" s="18">
        <f>G42/G64</f>
        <v>9.4660173133532408E-2</v>
      </c>
      <c r="L42" s="32" t="s">
        <v>44</v>
      </c>
      <c r="M42" s="33" t="s">
        <v>45</v>
      </c>
      <c r="N42" s="34">
        <v>134018548</v>
      </c>
      <c r="O42" s="34">
        <v>152077270.18000001</v>
      </c>
      <c r="P42" s="34">
        <v>44151464.18</v>
      </c>
      <c r="Q42" s="34">
        <v>43419841.590000004</v>
      </c>
      <c r="R42" s="34">
        <v>72718522.099999994</v>
      </c>
      <c r="S42" s="38">
        <f t="shared" si="4"/>
        <v>0</v>
      </c>
    </row>
    <row r="43" spans="1:19" outlineLevel="1" x14ac:dyDescent="0.2">
      <c r="A43" s="16" t="s">
        <v>44</v>
      </c>
      <c r="B43" s="17" t="s">
        <v>93</v>
      </c>
      <c r="C43" s="16" t="s">
        <v>94</v>
      </c>
      <c r="D43" s="24">
        <v>453102060</v>
      </c>
      <c r="E43" s="24">
        <v>510399604.87</v>
      </c>
      <c r="F43" s="24">
        <f t="shared" si="0"/>
        <v>57297544.870000005</v>
      </c>
      <c r="G43" s="24">
        <v>490990115.20999998</v>
      </c>
      <c r="H43" s="24">
        <f t="shared" si="1"/>
        <v>19409489.660000026</v>
      </c>
      <c r="I43" s="18">
        <f t="shared" si="2"/>
        <v>0.96197197357755859</v>
      </c>
      <c r="J43" s="18">
        <f>G43/G64</f>
        <v>0.38799103099632198</v>
      </c>
      <c r="L43" s="32" t="s">
        <v>44</v>
      </c>
      <c r="M43" s="33" t="s">
        <v>93</v>
      </c>
      <c r="N43" s="34">
        <v>453102060</v>
      </c>
      <c r="O43" s="34">
        <v>505555258.20999998</v>
      </c>
      <c r="P43" s="34">
        <v>124488025.54000001</v>
      </c>
      <c r="Q43" s="34">
        <v>151020332.50999999</v>
      </c>
      <c r="R43" s="34">
        <v>274035387.05000001</v>
      </c>
      <c r="S43" s="38">
        <f t="shared" si="4"/>
        <v>0</v>
      </c>
    </row>
    <row r="44" spans="1:19" ht="22.5" outlineLevel="1" x14ac:dyDescent="0.2">
      <c r="A44" s="16" t="s">
        <v>44</v>
      </c>
      <c r="B44" s="17" t="s">
        <v>95</v>
      </c>
      <c r="C44" s="16" t="s">
        <v>96</v>
      </c>
      <c r="D44" s="24">
        <v>12660026</v>
      </c>
      <c r="E44" s="24">
        <v>12866823.5</v>
      </c>
      <c r="F44" s="24">
        <f t="shared" si="0"/>
        <v>206797.5</v>
      </c>
      <c r="G44" s="24">
        <v>12866571.66</v>
      </c>
      <c r="H44" s="24">
        <f t="shared" si="1"/>
        <v>251.83999999985099</v>
      </c>
      <c r="I44" s="18">
        <f t="shared" si="2"/>
        <v>0.99998042718158064</v>
      </c>
      <c r="J44" s="18">
        <f>G44/G64</f>
        <v>1.0167443802033153E-2</v>
      </c>
      <c r="L44" s="32" t="s">
        <v>44</v>
      </c>
      <c r="M44" s="33" t="s">
        <v>95</v>
      </c>
      <c r="N44" s="34">
        <v>12660026</v>
      </c>
      <c r="O44" s="34">
        <v>12406854</v>
      </c>
      <c r="P44" s="34">
        <v>880629</v>
      </c>
      <c r="Q44" s="34">
        <v>9192434</v>
      </c>
      <c r="R44" s="34">
        <v>7825338</v>
      </c>
      <c r="S44" s="38">
        <f t="shared" si="4"/>
        <v>0</v>
      </c>
    </row>
    <row r="45" spans="1:19" outlineLevel="1" x14ac:dyDescent="0.2">
      <c r="A45" s="16" t="s">
        <v>44</v>
      </c>
      <c r="B45" s="17" t="s">
        <v>97</v>
      </c>
      <c r="C45" s="16" t="s">
        <v>98</v>
      </c>
      <c r="D45" s="24">
        <v>13099336</v>
      </c>
      <c r="E45" s="24">
        <v>13681398.859999999</v>
      </c>
      <c r="F45" s="24">
        <f t="shared" si="0"/>
        <v>582062.8599999994</v>
      </c>
      <c r="G45" s="24">
        <v>13592927.199999999</v>
      </c>
      <c r="H45" s="24">
        <f t="shared" si="1"/>
        <v>88471.660000000149</v>
      </c>
      <c r="I45" s="18">
        <f t="shared" si="2"/>
        <v>0.99353343463593746</v>
      </c>
      <c r="J45" s="18">
        <f>G45/G64</f>
        <v>1.0741425693122659E-2</v>
      </c>
      <c r="L45" s="32" t="s">
        <v>44</v>
      </c>
      <c r="M45" s="33" t="s">
        <v>97</v>
      </c>
      <c r="N45" s="34">
        <v>13099336</v>
      </c>
      <c r="O45" s="34">
        <v>13115143</v>
      </c>
      <c r="P45" s="34">
        <v>2518600.85</v>
      </c>
      <c r="Q45" s="34">
        <v>3501573.16</v>
      </c>
      <c r="R45" s="34">
        <v>5834805.7199999997</v>
      </c>
      <c r="S45" s="38">
        <f t="shared" si="4"/>
        <v>0</v>
      </c>
    </row>
    <row r="46" spans="1:19" x14ac:dyDescent="0.2">
      <c r="A46" s="14" t="s">
        <v>47</v>
      </c>
      <c r="B46" s="19" t="s">
        <v>79</v>
      </c>
      <c r="C46" s="5" t="s">
        <v>78</v>
      </c>
      <c r="D46" s="23">
        <v>80482324</v>
      </c>
      <c r="E46" s="23">
        <v>91442307.939999998</v>
      </c>
      <c r="F46" s="23">
        <f t="shared" si="0"/>
        <v>10959983.939999998</v>
      </c>
      <c r="G46" s="23">
        <v>90897836.469999999</v>
      </c>
      <c r="H46" s="23">
        <f t="shared" si="1"/>
        <v>544471.46999999881</v>
      </c>
      <c r="I46" s="15">
        <f t="shared" si="2"/>
        <v>0.99404573788363637</v>
      </c>
      <c r="J46" s="15">
        <f>G46/G64</f>
        <v>7.1829440542293191E-2</v>
      </c>
      <c r="L46" s="29" t="s">
        <v>47</v>
      </c>
      <c r="M46" s="30" t="s">
        <v>128</v>
      </c>
      <c r="N46" s="31">
        <v>80482324</v>
      </c>
      <c r="O46" s="31">
        <v>88239421.849999994</v>
      </c>
      <c r="P46" s="31">
        <v>22238953.07</v>
      </c>
      <c r="Q46" s="31">
        <v>27021343.469999999</v>
      </c>
      <c r="R46" s="31">
        <v>48146076.549999997</v>
      </c>
      <c r="S46" s="38">
        <f t="shared" si="4"/>
        <v>0</v>
      </c>
    </row>
    <row r="47" spans="1:19" outlineLevel="1" x14ac:dyDescent="0.2">
      <c r="A47" s="16" t="s">
        <v>47</v>
      </c>
      <c r="B47" s="17" t="s">
        <v>48</v>
      </c>
      <c r="C47" s="16" t="s">
        <v>49</v>
      </c>
      <c r="D47" s="24">
        <v>72154705</v>
      </c>
      <c r="E47" s="24">
        <v>82977063.939999998</v>
      </c>
      <c r="F47" s="24">
        <f t="shared" si="0"/>
        <v>10822358.939999998</v>
      </c>
      <c r="G47" s="24">
        <v>82433929.170000002</v>
      </c>
      <c r="H47" s="24">
        <f t="shared" si="1"/>
        <v>543134.76999999583</v>
      </c>
      <c r="I47" s="18">
        <f t="shared" si="2"/>
        <v>0.99345439879154163</v>
      </c>
      <c r="J47" s="18">
        <f>G47/G64</f>
        <v>6.5141077543010129E-2</v>
      </c>
      <c r="L47" s="32" t="s">
        <v>47</v>
      </c>
      <c r="M47" s="33" t="s">
        <v>48</v>
      </c>
      <c r="N47" s="34">
        <v>72154705</v>
      </c>
      <c r="O47" s="34">
        <v>79895437.849999994</v>
      </c>
      <c r="P47" s="34">
        <v>20273692.07</v>
      </c>
      <c r="Q47" s="34">
        <v>24787965.969999999</v>
      </c>
      <c r="R47" s="34">
        <v>44088167.039999999</v>
      </c>
      <c r="S47" s="38">
        <f t="shared" si="4"/>
        <v>0</v>
      </c>
    </row>
    <row r="48" spans="1:19" ht="22.5" outlineLevel="1" x14ac:dyDescent="0.2">
      <c r="A48" s="16" t="s">
        <v>47</v>
      </c>
      <c r="B48" s="17" t="s">
        <v>99</v>
      </c>
      <c r="C48" s="16" t="s">
        <v>100</v>
      </c>
      <c r="D48" s="24">
        <v>8327619</v>
      </c>
      <c r="E48" s="24">
        <v>8465244</v>
      </c>
      <c r="F48" s="24">
        <f t="shared" si="0"/>
        <v>137625</v>
      </c>
      <c r="G48" s="24">
        <v>8463907.3000000007</v>
      </c>
      <c r="H48" s="24">
        <f t="shared" si="1"/>
        <v>1336.6999999992549</v>
      </c>
      <c r="I48" s="18">
        <f t="shared" si="2"/>
        <v>0.99984209551431724</v>
      </c>
      <c r="J48" s="18">
        <f>G48/G64</f>
        <v>6.6883629992830719E-3</v>
      </c>
      <c r="L48" s="32" t="s">
        <v>47</v>
      </c>
      <c r="M48" s="33" t="s">
        <v>99</v>
      </c>
      <c r="N48" s="34">
        <v>8327619</v>
      </c>
      <c r="O48" s="34">
        <v>8343984</v>
      </c>
      <c r="P48" s="34">
        <v>1965261</v>
      </c>
      <c r="Q48" s="34">
        <v>2233377.5</v>
      </c>
      <c r="R48" s="34">
        <v>4057909.51</v>
      </c>
      <c r="S48" s="38">
        <f t="shared" si="4"/>
        <v>0</v>
      </c>
    </row>
    <row r="49" spans="1:19" x14ac:dyDescent="0.2">
      <c r="A49" s="14" t="s">
        <v>101</v>
      </c>
      <c r="B49" s="19" t="s">
        <v>120</v>
      </c>
      <c r="C49" s="5" t="s">
        <v>121</v>
      </c>
      <c r="D49" s="23">
        <v>21305823</v>
      </c>
      <c r="E49" s="23">
        <v>822750.48</v>
      </c>
      <c r="F49" s="23">
        <f t="shared" si="0"/>
        <v>-20483072.52</v>
      </c>
      <c r="G49" s="23">
        <v>819431.02</v>
      </c>
      <c r="H49" s="23">
        <f t="shared" si="1"/>
        <v>3319.4599999999627</v>
      </c>
      <c r="I49" s="15">
        <f t="shared" si="2"/>
        <v>0.99596541104418446</v>
      </c>
      <c r="J49" s="15">
        <f>G49/G64</f>
        <v>6.4753215274850496E-4</v>
      </c>
      <c r="L49" s="29" t="s">
        <v>101</v>
      </c>
      <c r="M49" s="30" t="s">
        <v>128</v>
      </c>
      <c r="N49" s="31">
        <v>21305823</v>
      </c>
      <c r="O49" s="31">
        <v>23457444.870000001</v>
      </c>
      <c r="P49" s="31">
        <v>5399775.8899999997</v>
      </c>
      <c r="Q49" s="31">
        <v>6510168</v>
      </c>
      <c r="R49" s="31">
        <v>11909943.890000001</v>
      </c>
      <c r="S49" s="38">
        <f t="shared" si="4"/>
        <v>0</v>
      </c>
    </row>
    <row r="50" spans="1:19" outlineLevel="1" x14ac:dyDescent="0.2">
      <c r="A50" s="16" t="s">
        <v>101</v>
      </c>
      <c r="B50" s="17" t="s">
        <v>102</v>
      </c>
      <c r="C50" s="16" t="s">
        <v>103</v>
      </c>
      <c r="D50" s="24">
        <v>21305823</v>
      </c>
      <c r="E50" s="24">
        <v>822750.48</v>
      </c>
      <c r="F50" s="24">
        <f t="shared" si="0"/>
        <v>-20483072.52</v>
      </c>
      <c r="G50" s="24">
        <v>819431.02</v>
      </c>
      <c r="H50" s="24">
        <f t="shared" si="1"/>
        <v>3319.4599999999627</v>
      </c>
      <c r="I50" s="18">
        <f t="shared" si="2"/>
        <v>0.99596541104418446</v>
      </c>
      <c r="J50" s="18">
        <f>G50/G64</f>
        <v>6.4753215274850496E-4</v>
      </c>
      <c r="L50" s="32" t="s">
        <v>101</v>
      </c>
      <c r="M50" s="33" t="s">
        <v>102</v>
      </c>
      <c r="N50" s="34">
        <v>21305823</v>
      </c>
      <c r="O50" s="34">
        <v>23457444.870000001</v>
      </c>
      <c r="P50" s="34">
        <v>5399775.8899999997</v>
      </c>
      <c r="Q50" s="34">
        <v>6510168</v>
      </c>
      <c r="R50" s="34">
        <v>11909943.890000001</v>
      </c>
      <c r="S50" s="38">
        <f t="shared" si="4"/>
        <v>0</v>
      </c>
    </row>
    <row r="51" spans="1:19" x14ac:dyDescent="0.2">
      <c r="A51" s="14" t="s">
        <v>50</v>
      </c>
      <c r="B51" s="19" t="s">
        <v>80</v>
      </c>
      <c r="C51" s="5" t="s">
        <v>77</v>
      </c>
      <c r="D51" s="23">
        <f>67393423.36+3232723.63</f>
        <v>70626146.989999995</v>
      </c>
      <c r="E51" s="23">
        <v>107456088.3</v>
      </c>
      <c r="F51" s="23">
        <f t="shared" si="0"/>
        <v>36829941.310000002</v>
      </c>
      <c r="G51" s="23">
        <v>99518408.109999999</v>
      </c>
      <c r="H51" s="23">
        <f t="shared" si="1"/>
        <v>7937680.1899999976</v>
      </c>
      <c r="I51" s="15">
        <f t="shared" si="2"/>
        <v>0.92613094040945099</v>
      </c>
      <c r="J51" s="15">
        <f>G51/G64</f>
        <v>7.8641603098662985E-2</v>
      </c>
      <c r="L51" s="29" t="s">
        <v>50</v>
      </c>
      <c r="M51" s="30" t="s">
        <v>128</v>
      </c>
      <c r="N51" s="31">
        <v>67393423.359999999</v>
      </c>
      <c r="O51" s="31">
        <v>73684791.700000003</v>
      </c>
      <c r="P51" s="31">
        <v>18178686.350000001</v>
      </c>
      <c r="Q51" s="31">
        <v>26438263.899999999</v>
      </c>
      <c r="R51" s="31">
        <v>35197587.32</v>
      </c>
      <c r="S51" s="38">
        <f t="shared" si="4"/>
        <v>-3232723.6299999952</v>
      </c>
    </row>
    <row r="52" spans="1:19" outlineLevel="1" x14ac:dyDescent="0.2">
      <c r="A52" s="16" t="s">
        <v>50</v>
      </c>
      <c r="B52" s="17" t="s">
        <v>51</v>
      </c>
      <c r="C52" s="16" t="s">
        <v>52</v>
      </c>
      <c r="D52" s="24">
        <v>4371061.3600000003</v>
      </c>
      <c r="E52" s="24">
        <v>4652568.05</v>
      </c>
      <c r="F52" s="24">
        <f t="shared" si="0"/>
        <v>281506.68999999948</v>
      </c>
      <c r="G52" s="24">
        <v>4625254.87</v>
      </c>
      <c r="H52" s="24">
        <f t="shared" si="1"/>
        <v>27313.179999999702</v>
      </c>
      <c r="I52" s="18">
        <f t="shared" si="2"/>
        <v>0.99412943997670278</v>
      </c>
      <c r="J52" s="18">
        <f>G52/G64</f>
        <v>3.6549766482865224E-3</v>
      </c>
      <c r="L52" s="32" t="s">
        <v>50</v>
      </c>
      <c r="M52" s="33" t="s">
        <v>51</v>
      </c>
      <c r="N52" s="34">
        <v>4371061.3600000003</v>
      </c>
      <c r="O52" s="34">
        <v>4375851.0599999996</v>
      </c>
      <c r="P52" s="34">
        <v>1044708.35</v>
      </c>
      <c r="Q52" s="34">
        <v>1140229.8999999999</v>
      </c>
      <c r="R52" s="34">
        <v>2160203.64</v>
      </c>
      <c r="S52" s="38">
        <f t="shared" si="4"/>
        <v>0</v>
      </c>
    </row>
    <row r="53" spans="1:19" outlineLevel="1" x14ac:dyDescent="0.2">
      <c r="A53" s="16" t="s">
        <v>50</v>
      </c>
      <c r="B53" s="17" t="s">
        <v>53</v>
      </c>
      <c r="C53" s="16" t="s">
        <v>54</v>
      </c>
      <c r="D53" s="24">
        <f>58104553+3232723.63</f>
        <v>61337276.630000003</v>
      </c>
      <c r="E53" s="24">
        <v>96538211.25</v>
      </c>
      <c r="F53" s="24">
        <f t="shared" si="0"/>
        <v>35200934.619999997</v>
      </c>
      <c r="G53" s="24">
        <v>89424315.670000002</v>
      </c>
      <c r="H53" s="24">
        <f t="shared" si="1"/>
        <v>7113895.5799999982</v>
      </c>
      <c r="I53" s="18">
        <f t="shared" si="2"/>
        <v>0.92631005393732113</v>
      </c>
      <c r="J53" s="18">
        <f>G53/G64</f>
        <v>7.0665032468330238E-2</v>
      </c>
      <c r="L53" s="32" t="s">
        <v>50</v>
      </c>
      <c r="M53" s="33" t="s">
        <v>53</v>
      </c>
      <c r="N53" s="34">
        <v>58104553</v>
      </c>
      <c r="O53" s="34">
        <v>64381131.640000001</v>
      </c>
      <c r="P53" s="34">
        <v>16012378</v>
      </c>
      <c r="Q53" s="34">
        <v>23782234</v>
      </c>
      <c r="R53" s="34">
        <v>30450949.329999998</v>
      </c>
      <c r="S53" s="38">
        <f t="shared" si="4"/>
        <v>-3232723.6300000027</v>
      </c>
    </row>
    <row r="54" spans="1:19" outlineLevel="1" x14ac:dyDescent="0.2">
      <c r="A54" s="16" t="s">
        <v>50</v>
      </c>
      <c r="B54" s="17" t="s">
        <v>104</v>
      </c>
      <c r="C54" s="16" t="s">
        <v>105</v>
      </c>
      <c r="D54" s="24">
        <v>4917809</v>
      </c>
      <c r="E54" s="24">
        <v>6245309</v>
      </c>
      <c r="F54" s="24">
        <f t="shared" si="0"/>
        <v>1327500</v>
      </c>
      <c r="G54" s="24">
        <v>5448837.5700000003</v>
      </c>
      <c r="H54" s="24">
        <f t="shared" si="1"/>
        <v>796471.4299999997</v>
      </c>
      <c r="I54" s="18">
        <f t="shared" si="2"/>
        <v>0.87246885142112274</v>
      </c>
      <c r="J54" s="18">
        <f>G54/G64</f>
        <v>4.3057895485565491E-3</v>
      </c>
      <c r="L54" s="32" t="s">
        <v>50</v>
      </c>
      <c r="M54" s="33" t="s">
        <v>104</v>
      </c>
      <c r="N54" s="34">
        <v>4917809</v>
      </c>
      <c r="O54" s="34">
        <v>4917809</v>
      </c>
      <c r="P54" s="34">
        <v>1111600</v>
      </c>
      <c r="Q54" s="34">
        <v>1515800</v>
      </c>
      <c r="R54" s="34">
        <v>2576434.35</v>
      </c>
      <c r="S54" s="38">
        <f t="shared" si="4"/>
        <v>0</v>
      </c>
    </row>
    <row r="55" spans="1:19" ht="22.5" outlineLevel="1" x14ac:dyDescent="0.2">
      <c r="A55" s="16" t="s">
        <v>50</v>
      </c>
      <c r="B55" s="17" t="s">
        <v>55</v>
      </c>
      <c r="C55" s="16" t="s">
        <v>56</v>
      </c>
      <c r="D55" s="24">
        <v>0</v>
      </c>
      <c r="E55" s="24">
        <v>20000</v>
      </c>
      <c r="F55" s="24">
        <f t="shared" si="0"/>
        <v>20000</v>
      </c>
      <c r="G55" s="24">
        <v>20000</v>
      </c>
      <c r="H55" s="24">
        <f t="shared" si="1"/>
        <v>0</v>
      </c>
      <c r="I55" s="18">
        <f t="shared" si="2"/>
        <v>1</v>
      </c>
      <c r="J55" s="18">
        <f>G55/G64</f>
        <v>1.5804433489679336E-5</v>
      </c>
      <c r="L55" s="32" t="s">
        <v>50</v>
      </c>
      <c r="M55" s="33" t="s">
        <v>55</v>
      </c>
      <c r="N55" s="34">
        <v>0</v>
      </c>
      <c r="O55" s="34">
        <v>10000</v>
      </c>
      <c r="P55" s="34">
        <v>10000</v>
      </c>
      <c r="Q55" s="34">
        <v>0</v>
      </c>
      <c r="R55" s="34">
        <v>10000</v>
      </c>
      <c r="S55" s="38">
        <f t="shared" si="4"/>
        <v>0</v>
      </c>
    </row>
    <row r="56" spans="1:19" ht="25.5" x14ac:dyDescent="0.2">
      <c r="A56" s="14" t="s">
        <v>57</v>
      </c>
      <c r="B56" s="19" t="s">
        <v>81</v>
      </c>
      <c r="C56" s="5" t="s">
        <v>133</v>
      </c>
      <c r="D56" s="23">
        <v>3706227</v>
      </c>
      <c r="E56" s="23">
        <v>10106354.460000001</v>
      </c>
      <c r="F56" s="23">
        <f t="shared" si="0"/>
        <v>6400127.4600000009</v>
      </c>
      <c r="G56" s="23">
        <v>10031371.880000001</v>
      </c>
      <c r="H56" s="23">
        <f t="shared" si="1"/>
        <v>74982.580000000075</v>
      </c>
      <c r="I56" s="15">
        <f t="shared" si="2"/>
        <v>0.99258065009526686</v>
      </c>
      <c r="J56" s="15">
        <f>G56/G64</f>
        <v>7.9270074843849798E-3</v>
      </c>
      <c r="L56" s="29" t="s">
        <v>57</v>
      </c>
      <c r="M56" s="30" t="s">
        <v>128</v>
      </c>
      <c r="N56" s="31">
        <v>3706227</v>
      </c>
      <c r="O56" s="31">
        <v>7570631</v>
      </c>
      <c r="P56" s="31">
        <v>732884.93</v>
      </c>
      <c r="Q56" s="31">
        <v>4967783.5</v>
      </c>
      <c r="R56" s="31">
        <v>4768023.82</v>
      </c>
      <c r="S56" s="38">
        <f t="shared" si="4"/>
        <v>0</v>
      </c>
    </row>
    <row r="57" spans="1:19" x14ac:dyDescent="0.2">
      <c r="A57" s="41"/>
      <c r="B57" s="40" t="s">
        <v>130</v>
      </c>
      <c r="C57" s="16" t="s">
        <v>132</v>
      </c>
      <c r="D57" s="24">
        <v>0</v>
      </c>
      <c r="E57" s="24">
        <v>6550354.5</v>
      </c>
      <c r="F57" s="24">
        <f t="shared" ref="F57" si="6">E57-D57</f>
        <v>6550354.5</v>
      </c>
      <c r="G57" s="24">
        <v>6550354.5</v>
      </c>
      <c r="H57" s="24">
        <f t="shared" si="1"/>
        <v>0</v>
      </c>
      <c r="I57" s="18">
        <f t="shared" si="2"/>
        <v>1</v>
      </c>
      <c r="J57" s="18">
        <f>G57/G64</f>
        <v>5.1762321014535871E-3</v>
      </c>
      <c r="L57" s="32" t="s">
        <v>57</v>
      </c>
      <c r="M57" s="33" t="s">
        <v>130</v>
      </c>
      <c r="N57" s="34">
        <v>0</v>
      </c>
      <c r="O57" s="34">
        <v>3972540</v>
      </c>
      <c r="P57" s="34">
        <v>0</v>
      </c>
      <c r="Q57" s="34">
        <v>3972540</v>
      </c>
      <c r="R57" s="34">
        <v>3189991.9</v>
      </c>
      <c r="S57" s="38">
        <f t="shared" si="4"/>
        <v>0</v>
      </c>
    </row>
    <row r="58" spans="1:19" outlineLevel="1" x14ac:dyDescent="0.2">
      <c r="A58" s="16" t="s">
        <v>57</v>
      </c>
      <c r="B58" s="17" t="s">
        <v>58</v>
      </c>
      <c r="C58" s="16" t="s">
        <v>59</v>
      </c>
      <c r="D58" s="24">
        <v>3706227</v>
      </c>
      <c r="E58" s="24">
        <v>3555999.96</v>
      </c>
      <c r="F58" s="24">
        <f t="shared" si="0"/>
        <v>-150227.04000000004</v>
      </c>
      <c r="G58" s="24">
        <v>3481017.38</v>
      </c>
      <c r="H58" s="24">
        <f t="shared" si="1"/>
        <v>74982.580000000075</v>
      </c>
      <c r="I58" s="18">
        <f t="shared" si="2"/>
        <v>0.97891378491466574</v>
      </c>
      <c r="J58" s="18">
        <f>G58/G64</f>
        <v>2.750775382931391E-3</v>
      </c>
      <c r="L58" s="32" t="s">
        <v>57</v>
      </c>
      <c r="M58" s="33" t="s">
        <v>58</v>
      </c>
      <c r="N58" s="34">
        <v>3706227</v>
      </c>
      <c r="O58" s="34">
        <v>3598091</v>
      </c>
      <c r="P58" s="34">
        <v>732884.93</v>
      </c>
      <c r="Q58" s="34">
        <v>995243.5</v>
      </c>
      <c r="R58" s="34">
        <v>1578031.92</v>
      </c>
      <c r="S58" s="38">
        <f t="shared" si="4"/>
        <v>0</v>
      </c>
    </row>
    <row r="59" spans="1:19" ht="21" x14ac:dyDescent="0.2">
      <c r="A59" s="14" t="s">
        <v>106</v>
      </c>
      <c r="B59" s="19" t="s">
        <v>114</v>
      </c>
      <c r="C59" s="27" t="s">
        <v>115</v>
      </c>
      <c r="D59" s="23">
        <v>0</v>
      </c>
      <c r="E59" s="23">
        <v>6121785</v>
      </c>
      <c r="F59" s="23">
        <f t="shared" si="0"/>
        <v>6121785</v>
      </c>
      <c r="G59" s="23">
        <v>6121785</v>
      </c>
      <c r="H59" s="23">
        <f t="shared" si="1"/>
        <v>0</v>
      </c>
      <c r="I59" s="15">
        <f t="shared" si="2"/>
        <v>1</v>
      </c>
      <c r="J59" s="15">
        <f>G59/G64</f>
        <v>4.8375671935308312E-3</v>
      </c>
      <c r="L59" s="29" t="s">
        <v>106</v>
      </c>
      <c r="M59" s="30" t="s">
        <v>128</v>
      </c>
      <c r="N59" s="31">
        <v>0</v>
      </c>
      <c r="O59" s="31">
        <v>5300000</v>
      </c>
      <c r="P59" s="31">
        <v>1742500</v>
      </c>
      <c r="Q59" s="31">
        <v>1544445</v>
      </c>
      <c r="R59" s="31">
        <v>3286945</v>
      </c>
      <c r="S59" s="38">
        <f t="shared" si="4"/>
        <v>0</v>
      </c>
    </row>
    <row r="60" spans="1:19" outlineLevel="1" x14ac:dyDescent="0.2">
      <c r="A60" s="16" t="s">
        <v>106</v>
      </c>
      <c r="B60" s="17" t="s">
        <v>107</v>
      </c>
      <c r="C60" s="16" t="s">
        <v>108</v>
      </c>
      <c r="D60" s="24">
        <v>0</v>
      </c>
      <c r="E60" s="24">
        <v>5075485</v>
      </c>
      <c r="F60" s="24">
        <f t="shared" si="0"/>
        <v>5075485</v>
      </c>
      <c r="G60" s="24">
        <v>5075485</v>
      </c>
      <c r="H60" s="24">
        <f t="shared" si="1"/>
        <v>0</v>
      </c>
      <c r="I60" s="18">
        <f t="shared" si="2"/>
        <v>1</v>
      </c>
      <c r="J60" s="18">
        <f>G60/G64</f>
        <v>4.0107582555182564E-3</v>
      </c>
      <c r="L60" s="32" t="s">
        <v>106</v>
      </c>
      <c r="M60" s="33" t="s">
        <v>107</v>
      </c>
      <c r="N60" s="34">
        <v>0</v>
      </c>
      <c r="O60" s="34">
        <v>4503700</v>
      </c>
      <c r="P60" s="34">
        <v>1219200</v>
      </c>
      <c r="Q60" s="34">
        <v>1421445</v>
      </c>
      <c r="R60" s="34">
        <v>2640645</v>
      </c>
      <c r="S60" s="38">
        <f t="shared" si="4"/>
        <v>0</v>
      </c>
    </row>
    <row r="61" spans="1:19" outlineLevel="1" x14ac:dyDescent="0.2">
      <c r="A61" s="16" t="s">
        <v>106</v>
      </c>
      <c r="B61" s="17" t="s">
        <v>109</v>
      </c>
      <c r="C61" s="16" t="s">
        <v>110</v>
      </c>
      <c r="D61" s="24">
        <v>0</v>
      </c>
      <c r="E61" s="24">
        <v>1046300</v>
      </c>
      <c r="F61" s="24">
        <f t="shared" si="0"/>
        <v>1046300</v>
      </c>
      <c r="G61" s="24">
        <v>1046300</v>
      </c>
      <c r="H61" s="24">
        <f t="shared" si="1"/>
        <v>0</v>
      </c>
      <c r="I61" s="18">
        <f t="shared" si="2"/>
        <v>1</v>
      </c>
      <c r="J61" s="18">
        <f>G61/G64</f>
        <v>8.2680893801257457E-4</v>
      </c>
      <c r="L61" s="32" t="s">
        <v>106</v>
      </c>
      <c r="M61" s="33" t="s">
        <v>109</v>
      </c>
      <c r="N61" s="34">
        <v>0</v>
      </c>
      <c r="O61" s="34">
        <v>796300</v>
      </c>
      <c r="P61" s="34">
        <v>523300</v>
      </c>
      <c r="Q61" s="34">
        <v>123000</v>
      </c>
      <c r="R61" s="34">
        <v>646300</v>
      </c>
      <c r="S61" s="38">
        <f t="shared" si="4"/>
        <v>0</v>
      </c>
    </row>
    <row r="62" spans="1:19" ht="21" outlineLevel="1" x14ac:dyDescent="0.2">
      <c r="A62" s="42"/>
      <c r="B62" s="19" t="s">
        <v>116</v>
      </c>
      <c r="C62" s="27" t="s">
        <v>117</v>
      </c>
      <c r="D62" s="23">
        <v>0</v>
      </c>
      <c r="E62" s="23">
        <v>14256693.890000001</v>
      </c>
      <c r="F62" s="23">
        <f t="shared" si="0"/>
        <v>14256693.890000001</v>
      </c>
      <c r="G62" s="23">
        <v>14256693.890000001</v>
      </c>
      <c r="H62" s="23">
        <f t="shared" si="1"/>
        <v>0</v>
      </c>
      <c r="I62" s="15">
        <f t="shared" si="2"/>
        <v>1</v>
      </c>
      <c r="J62" s="15">
        <f>G62/G64</f>
        <v>1.126594851836114E-2</v>
      </c>
      <c r="L62" s="44"/>
      <c r="M62" s="45"/>
      <c r="N62" s="43"/>
      <c r="O62" s="43"/>
      <c r="P62" s="43"/>
      <c r="Q62" s="43"/>
      <c r="R62" s="43"/>
      <c r="S62" s="38"/>
    </row>
    <row r="63" spans="1:19" ht="52.5" customHeight="1" outlineLevel="1" x14ac:dyDescent="0.2">
      <c r="A63" s="42"/>
      <c r="B63" s="33" t="s">
        <v>135</v>
      </c>
      <c r="C63" s="16" t="s">
        <v>137</v>
      </c>
      <c r="D63" s="24">
        <v>0</v>
      </c>
      <c r="E63" s="24">
        <v>14256693.890000001</v>
      </c>
      <c r="F63" s="24">
        <f t="shared" si="0"/>
        <v>14256693.890000001</v>
      </c>
      <c r="G63" s="24">
        <v>14256693.890000001</v>
      </c>
      <c r="H63" s="24">
        <f t="shared" si="1"/>
        <v>0</v>
      </c>
      <c r="I63" s="18">
        <f t="shared" si="2"/>
        <v>1</v>
      </c>
      <c r="J63" s="18">
        <f>G63/G64</f>
        <v>1.126594851836114E-2</v>
      </c>
      <c r="L63" s="44"/>
      <c r="M63" s="45"/>
      <c r="N63" s="43"/>
      <c r="O63" s="43"/>
      <c r="P63" s="43"/>
      <c r="Q63" s="43"/>
      <c r="R63" s="43"/>
      <c r="S63" s="38"/>
    </row>
    <row r="64" spans="1:19" ht="13.5" x14ac:dyDescent="0.25">
      <c r="B64" s="21"/>
      <c r="C64" s="20" t="s">
        <v>60</v>
      </c>
      <c r="D64" s="25">
        <f>1135831862.36+3232723.63</f>
        <v>1139064585.99</v>
      </c>
      <c r="E64" s="25">
        <f>1380487086.29+14256693.89</f>
        <v>1394743780.1800001</v>
      </c>
      <c r="F64" s="25">
        <f t="shared" si="0"/>
        <v>255679194.19000006</v>
      </c>
      <c r="G64" s="25">
        <f>1251210999.91+14256693.89</f>
        <v>1265467693.8000002</v>
      </c>
      <c r="H64" s="25">
        <f t="shared" si="1"/>
        <v>129276086.37999988</v>
      </c>
      <c r="I64" s="22">
        <f t="shared" si="2"/>
        <v>0.90731194631080125</v>
      </c>
      <c r="J64" s="22">
        <f>G64/G64</f>
        <v>1</v>
      </c>
      <c r="L64" s="35" t="s">
        <v>60</v>
      </c>
      <c r="M64" s="36"/>
      <c r="N64" s="37">
        <v>1135831862.3599999</v>
      </c>
      <c r="O64" s="37">
        <v>1314116480.53</v>
      </c>
      <c r="P64" s="37">
        <v>286390092.50999999</v>
      </c>
      <c r="Q64" s="37">
        <v>363108100.93000001</v>
      </c>
      <c r="R64" s="37">
        <v>597888779.37</v>
      </c>
      <c r="S64" s="38">
        <f>N64-D64</f>
        <v>-3232723.6300001144</v>
      </c>
    </row>
    <row r="65" spans="1:10" ht="56.25" x14ac:dyDescent="0.2">
      <c r="A65" s="8"/>
      <c r="B65" s="46"/>
      <c r="C65" s="47" t="s">
        <v>138</v>
      </c>
      <c r="D65" s="48">
        <v>497718400</v>
      </c>
      <c r="E65" s="48">
        <v>586856601.05999994</v>
      </c>
      <c r="F65" s="49">
        <f t="shared" si="0"/>
        <v>89138201.059999943</v>
      </c>
      <c r="G65" s="48">
        <v>563044706.32000005</v>
      </c>
      <c r="H65" s="48">
        <f t="shared" si="1"/>
        <v>23811894.73999989</v>
      </c>
      <c r="I65" s="50">
        <f t="shared" si="2"/>
        <v>0.95942467939017806</v>
      </c>
      <c r="J65" s="50">
        <f>G65/G64</f>
        <v>0.44493013063752379</v>
      </c>
    </row>
    <row r="66" spans="1:10" x14ac:dyDescent="0.2">
      <c r="A66" s="8"/>
    </row>
    <row r="67" spans="1:10" x14ac:dyDescent="0.2">
      <c r="B67" s="9" t="s">
        <v>142</v>
      </c>
    </row>
  </sheetData>
  <mergeCells count="1">
    <mergeCell ref="B2:J2"/>
  </mergeCells>
  <pageMargins left="0.70866141732283472" right="0.70866141732283472" top="0.74803149606299213" bottom="0.74803149606299213" header="0.31496062992125984" footer="0.31496062992125984"/>
  <pageSetup paperSize="9" scale="98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консолидация</vt:lpstr>
      <vt:lpstr>консолидация!Заголовки_для_печати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kristel_iv</cp:lastModifiedBy>
  <cp:lastPrinted>2015-02-07T07:28:06Z</cp:lastPrinted>
  <dcterms:created xsi:type="dcterms:W3CDTF">2002-03-11T10:22:12Z</dcterms:created>
  <dcterms:modified xsi:type="dcterms:W3CDTF">2015-02-20T08:55:43Z</dcterms:modified>
</cp:coreProperties>
</file>