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консолидация!$5:$5</definedName>
  </definedNames>
  <calcPr calcId="124519"/>
</workbook>
</file>

<file path=xl/calcChain.xml><?xml version="1.0" encoding="utf-8"?>
<calcChain xmlns="http://schemas.openxmlformats.org/spreadsheetml/2006/main">
  <c r="I7" i="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6"/>
  <c r="K6" s="1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2" s="1"/>
  <c r="K7" l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C52"/>
  <c r="C44"/>
  <c r="C46"/>
  <c r="L6" l="1"/>
  <c r="L49"/>
  <c r="L45"/>
  <c r="L41"/>
  <c r="L37"/>
  <c r="L33"/>
  <c r="L29"/>
  <c r="L25"/>
  <c r="L21"/>
  <c r="L17"/>
  <c r="L13"/>
  <c r="L9"/>
  <c r="L51"/>
  <c r="L47"/>
  <c r="L43"/>
  <c r="L39"/>
  <c r="L35"/>
  <c r="L31"/>
  <c r="L27"/>
  <c r="L23"/>
  <c r="L19"/>
  <c r="L15"/>
  <c r="L11"/>
  <c r="L7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  <c r="L8"/>
  <c r="E7" l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/>
</calcChain>
</file>

<file path=xl/sharedStrings.xml><?xml version="1.0" encoding="utf-8"?>
<sst xmlns="http://schemas.openxmlformats.org/spreadsheetml/2006/main" count="107" uniqueCount="107">
  <si>
    <t>КФСР</t>
  </si>
  <si>
    <t>Наименование КФСР</t>
  </si>
  <si>
    <t>Распр. КП - расходы 1кв</t>
  </si>
  <si>
    <t>Распр. КП - расходы 2кв</t>
  </si>
  <si>
    <t>Распр. КП - расходы 3кв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</si>
  <si>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</si>
  <si>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</si>
  <si>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</si>
  <si>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</si>
  <si>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</si>
  <si>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</si>
  <si>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</si>
  <si>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</si>
  <si>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</si>
  <si>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</si>
  <si>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</si>
  <si>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</si>
  <si>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</si>
  <si>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</si>
  <si>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</si>
  <si>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</si>
  <si>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</si>
  <si>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</si>
  <si>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</si>
  <si>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</si>
  <si>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</si>
  <si>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0405</t>
  </si>
  <si>
    <t>Сельское хозяйство и рыболовство</t>
  </si>
  <si>
    <t>0406</t>
  </si>
  <si>
    <t>Водные ресурсы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</si>
  <si>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</si>
  <si>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</si>
  <si>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</si>
  <si>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</si>
  <si>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</si>
  <si>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</si>
  <si>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</si>
  <si>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</si>
  <si>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</si>
  <si>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</si>
  <si>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</si>
  <si>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</si>
  <si>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</si>
  <si>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</si>
  <si>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</si>
  <si>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</si>
  <si>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</si>
  <si>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</si>
  <si>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</si>
  <si>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</si>
  <si>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</si>
  <si>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</si>
  <si>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</si>
  <si>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</si>
  <si>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</si>
  <si>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</si>
  <si>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</si>
  <si>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КУЛЬТУРА И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</si>
  <si>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</si>
  <si>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</si>
  <si>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</si>
  <si>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</si>
  <si>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ЗДРАВООХРАНЕНИЕ</t>
  </si>
  <si>
    <t>0901</t>
  </si>
  <si>
    <t>Стационарная медицинская помощь</t>
  </si>
  <si>
    <t>0909</t>
  </si>
  <si>
    <t>Другие вопросы в области здравоохранения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</si>
  <si>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</si>
  <si>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</si>
  <si>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</si>
  <si>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</si>
  <si>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</si>
  <si>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</si>
  <si>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</si>
  <si>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</si>
  <si>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</si>
  <si>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</si>
  <si>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</si>
  <si>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</si>
  <si>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</si>
  <si>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Утвержденный план на 2013 год</t>
  </si>
  <si>
    <t>Уточненный план на 2013 год</t>
  </si>
  <si>
    <t>% исп.</t>
  </si>
  <si>
    <t>Отклонение уточн. Плана от утв.</t>
  </si>
  <si>
    <t>Удельный вес в структуре (по исполнению)</t>
  </si>
  <si>
    <t>0107</t>
  </si>
  <si>
    <t>Обеспечение проведения выборов и референдумов</t>
  </si>
  <si>
    <t>0203</t>
  </si>
  <si>
    <t>Мобилизационная и вневойсковая подготовка</t>
  </si>
  <si>
    <t>1006</t>
  </si>
  <si>
    <t>Другие вопросы в области социальной политики</t>
  </si>
  <si>
    <t>01 00</t>
  </si>
  <si>
    <t>02 00</t>
  </si>
  <si>
    <t>03 00</t>
  </si>
  <si>
    <t>04 00</t>
  </si>
  <si>
    <t>05 00</t>
  </si>
  <si>
    <t>07 00</t>
  </si>
  <si>
    <t>08 00</t>
  </si>
  <si>
    <t>10 00</t>
  </si>
  <si>
    <t>06 00</t>
  </si>
  <si>
    <t>09 00</t>
  </si>
  <si>
    <t>НАЦИОНАЛЬНАЯ ОБОРОНА</t>
  </si>
  <si>
    <t>исп. Кристель И.В.</t>
  </si>
  <si>
    <t>Уточненный план 9 мес.</t>
  </si>
  <si>
    <t>Исполнено за 9 мес.</t>
  </si>
  <si>
    <t>Остаток ассигнований от плана 9 мес.</t>
  </si>
  <si>
    <r>
      <t xml:space="preserve"> Анализ исполнения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за 9 месяцев 2013 года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</si>
</sst>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/>
    </xf>
    <xf numFmtId="0" fontId="3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workbookViewId="0">
      <selection activeCell="K5" sqref="K5"/>
    </sheetView>
  </sheetViews>
  <sheetFormatPr defaultRowHeight="12.75"/>
  <cols>
    <col min="1" max="1" width="7.85546875" style="1" customWidth="1"/>
    <col min="2" max="2" width="31.7109375" style="1" customWidth="1"/>
    <col min="3" max="5" width="13" style="1" customWidth="1"/>
    <col min="6" max="8" width="13" style="1" hidden="1" customWidth="1"/>
    <col min="9" max="11" width="13" style="1" customWidth="1"/>
    <col min="12" max="12" width="9" style="1" customWidth="1"/>
    <col min="13" max="13" width="13.140625" style="1" customWidth="1"/>
    <col min="14" max="16384" width="9.140625" style="1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.75">
      <c r="A2" s="17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51" customHeight="1">
      <c r="A5" s="3" t="s">
        <v>0</v>
      </c>
      <c r="B5" s="3" t="s">
        <v>1</v>
      </c>
      <c r="C5" s="3" t="s">
        <v>80</v>
      </c>
      <c r="D5" s="3" t="s">
        <v>81</v>
      </c>
      <c r="E5" s="3" t="s">
        <v>83</v>
      </c>
      <c r="F5" s="3" t="s">
        <v>2</v>
      </c>
      <c r="G5" s="3" t="s">
        <v>3</v>
      </c>
      <c r="H5" s="3" t="s">
        <v>4</v>
      </c>
      <c r="I5" s="3" t="s">
        <v>103</v>
      </c>
      <c r="J5" s="3" t="s">
        <v>104</v>
      </c>
      <c r="K5" s="3" t="s">
        <v>105</v>
      </c>
      <c r="L5" s="3" t="s">
        <v>82</v>
      </c>
      <c r="M5" s="3" t="s">
        <v>84</v>
      </c>
    </row>
    <row r="6" spans="1:13" ht="21">
      <c r="A6" s="15" t="s">
        <v>91</v>
      </c>
      <c r="B6" s="4" t="s">
        <v>5</v>
      </c>
      <c r="C6" s="5">
        <v>118185202</v>
      </c>
      <c r="D6" s="5">
        <v>149390514.58000001</v>
      </c>
      <c r="E6" s="5">
        <f>D6-C6</f>
        <v>31205312.580000013</v>
      </c>
      <c r="F6" s="5">
        <v>24704675.32</v>
      </c>
      <c r="G6" s="5">
        <v>32464671.550000001</v>
      </c>
      <c r="H6" s="5">
        <v>41473133.789999999</v>
      </c>
      <c r="I6" s="5">
        <f>F6+G6+H6</f>
        <v>98642480.659999996</v>
      </c>
      <c r="J6" s="5">
        <v>87691429.670000002</v>
      </c>
      <c r="K6" s="5">
        <f>I6-J6</f>
        <v>10951050.989999995</v>
      </c>
      <c r="L6" s="11">
        <f>J6/I6</f>
        <v>0.88898240477400425</v>
      </c>
      <c r="M6" s="11">
        <f>J6/J52</f>
        <v>9.818961824883439E-2</v>
      </c>
    </row>
    <row r="7" spans="1:13" ht="33.75">
      <c r="A7" s="6" t="s">
        <v>6</v>
      </c>
      <c r="B7" s="7" t="s">
        <v>7</v>
      </c>
      <c r="C7" s="8">
        <v>12790253.48</v>
      </c>
      <c r="D7" s="8">
        <v>12894372.529999999</v>
      </c>
      <c r="E7" s="8">
        <f t="shared" ref="E7:E52" si="0">D7-C7</f>
        <v>104119.04999999888</v>
      </c>
      <c r="F7" s="8">
        <v>2464586.2999999998</v>
      </c>
      <c r="G7" s="8">
        <v>3338032.51</v>
      </c>
      <c r="H7" s="8">
        <v>3964246.76</v>
      </c>
      <c r="I7" s="8">
        <f t="shared" ref="I7:I52" si="1">F7+G7+H7</f>
        <v>9766865.5700000003</v>
      </c>
      <c r="J7" s="8">
        <v>9210352.8800000008</v>
      </c>
      <c r="K7" s="8">
        <f t="shared" ref="K7:K52" si="2">I7-J7</f>
        <v>556512.68999999948</v>
      </c>
      <c r="L7" s="12">
        <f t="shared" ref="L7:L52" si="3">J7/I7</f>
        <v>0.94302033891923431</v>
      </c>
      <c r="M7" s="12">
        <f>J7/J52</f>
        <v>1.031299223456089E-2</v>
      </c>
    </row>
    <row r="8" spans="1:13" ht="56.25">
      <c r="A8" s="6" t="s">
        <v>8</v>
      </c>
      <c r="B8" s="7" t="s">
        <v>9</v>
      </c>
      <c r="C8" s="8">
        <v>3950300.4</v>
      </c>
      <c r="D8" s="8">
        <v>3956073.42</v>
      </c>
      <c r="E8" s="8">
        <f t="shared" si="0"/>
        <v>5773.0200000000186</v>
      </c>
      <c r="F8" s="8">
        <v>679377.17</v>
      </c>
      <c r="G8" s="8">
        <v>1190849.3500000001</v>
      </c>
      <c r="H8" s="8">
        <v>1032738.56</v>
      </c>
      <c r="I8" s="8">
        <f t="shared" si="1"/>
        <v>2902965.08</v>
      </c>
      <c r="J8" s="8">
        <v>2433469.31</v>
      </c>
      <c r="K8" s="8">
        <f t="shared" si="2"/>
        <v>469495.77</v>
      </c>
      <c r="L8" s="12">
        <f t="shared" si="3"/>
        <v>0.83827026606878785</v>
      </c>
      <c r="M8" s="12">
        <f>J8/J52</f>
        <v>2.7247978903792275E-3</v>
      </c>
    </row>
    <row r="9" spans="1:13" ht="56.25">
      <c r="A9" s="6" t="s">
        <v>10</v>
      </c>
      <c r="B9" s="7" t="s">
        <v>11</v>
      </c>
      <c r="C9" s="8">
        <v>55396664.119999997</v>
      </c>
      <c r="D9" s="8">
        <v>57405803.920000002</v>
      </c>
      <c r="E9" s="8">
        <f t="shared" si="0"/>
        <v>2009139.8000000045</v>
      </c>
      <c r="F9" s="8">
        <v>12334134.640000001</v>
      </c>
      <c r="G9" s="8">
        <v>15016479.289999999</v>
      </c>
      <c r="H9" s="8">
        <v>15599021.27</v>
      </c>
      <c r="I9" s="8">
        <f t="shared" si="1"/>
        <v>42949635.200000003</v>
      </c>
      <c r="J9" s="8">
        <v>38884887.130000003</v>
      </c>
      <c r="K9" s="8">
        <f t="shared" si="2"/>
        <v>4064748.0700000003</v>
      </c>
      <c r="L9" s="12">
        <f t="shared" si="3"/>
        <v>0.90536012585271042</v>
      </c>
      <c r="M9" s="12">
        <f>J9/J52</f>
        <v>4.3540084102995487E-2</v>
      </c>
    </row>
    <row r="10" spans="1:13" ht="45">
      <c r="A10" s="6" t="s">
        <v>12</v>
      </c>
      <c r="B10" s="7" t="s">
        <v>13</v>
      </c>
      <c r="C10" s="8">
        <v>13044483</v>
      </c>
      <c r="D10" s="8">
        <v>13285133</v>
      </c>
      <c r="E10" s="8">
        <f t="shared" si="0"/>
        <v>240650</v>
      </c>
      <c r="F10" s="8">
        <v>2547731.6</v>
      </c>
      <c r="G10" s="8">
        <v>3106550.15</v>
      </c>
      <c r="H10" s="8">
        <v>5349790.07</v>
      </c>
      <c r="I10" s="8">
        <f t="shared" si="1"/>
        <v>11004071.82</v>
      </c>
      <c r="J10" s="8">
        <v>9101178.9499999993</v>
      </c>
      <c r="K10" s="8">
        <f t="shared" si="2"/>
        <v>1902892.870000001</v>
      </c>
      <c r="L10" s="12">
        <f t="shared" si="3"/>
        <v>0.82707375041468956</v>
      </c>
      <c r="M10" s="12">
        <f>J10/J52</f>
        <v>1.0190748287235984E-2</v>
      </c>
    </row>
    <row r="11" spans="1:13" ht="22.5">
      <c r="A11" s="6" t="s">
        <v>85</v>
      </c>
      <c r="B11" s="7" t="s">
        <v>86</v>
      </c>
      <c r="C11" s="8">
        <v>2453020</v>
      </c>
      <c r="D11" s="8">
        <v>3356698</v>
      </c>
      <c r="E11" s="8">
        <f t="shared" si="0"/>
        <v>903678</v>
      </c>
      <c r="F11" s="8"/>
      <c r="G11" s="8">
        <v>1145249</v>
      </c>
      <c r="H11" s="8">
        <v>2178089</v>
      </c>
      <c r="I11" s="8">
        <f t="shared" si="1"/>
        <v>3323338</v>
      </c>
      <c r="J11" s="8">
        <v>3280258</v>
      </c>
      <c r="K11" s="8">
        <f t="shared" si="2"/>
        <v>43080</v>
      </c>
      <c r="L11" s="12">
        <f t="shared" si="3"/>
        <v>0.98703712953662859</v>
      </c>
      <c r="M11" s="12">
        <f>J11/J52</f>
        <v>3.6729619073353282E-3</v>
      </c>
    </row>
    <row r="12" spans="1:13">
      <c r="A12" s="6" t="s">
        <v>14</v>
      </c>
      <c r="B12" s="7" t="s">
        <v>15</v>
      </c>
      <c r="C12" s="8">
        <v>4169724</v>
      </c>
      <c r="D12" s="8">
        <v>3839824</v>
      </c>
      <c r="E12" s="8">
        <f t="shared" si="0"/>
        <v>-329900</v>
      </c>
      <c r="F12" s="8">
        <v>61250</v>
      </c>
      <c r="G12" s="8">
        <v>19722</v>
      </c>
      <c r="H12" s="8">
        <v>478977</v>
      </c>
      <c r="I12" s="8">
        <f t="shared" si="1"/>
        <v>559949</v>
      </c>
      <c r="J12" s="8"/>
      <c r="K12" s="8">
        <f t="shared" si="2"/>
        <v>559949</v>
      </c>
      <c r="L12" s="12">
        <f t="shared" si="3"/>
        <v>0</v>
      </c>
      <c r="M12" s="12">
        <f>J12/J52</f>
        <v>0</v>
      </c>
    </row>
    <row r="13" spans="1:13">
      <c r="A13" s="6" t="s">
        <v>16</v>
      </c>
      <c r="B13" s="7" t="s">
        <v>17</v>
      </c>
      <c r="C13" s="8">
        <v>26380757</v>
      </c>
      <c r="D13" s="8">
        <v>54652609.710000001</v>
      </c>
      <c r="E13" s="8">
        <f t="shared" si="0"/>
        <v>28271852.710000001</v>
      </c>
      <c r="F13" s="8">
        <v>6617595.6100000003</v>
      </c>
      <c r="G13" s="8">
        <v>8647789.25</v>
      </c>
      <c r="H13" s="8">
        <v>12870271.130000001</v>
      </c>
      <c r="I13" s="8">
        <f t="shared" si="1"/>
        <v>28135655.990000002</v>
      </c>
      <c r="J13" s="8">
        <v>24781283.399999999</v>
      </c>
      <c r="K13" s="8">
        <f t="shared" si="2"/>
        <v>3354372.5900000036</v>
      </c>
      <c r="L13" s="12">
        <f t="shared" si="3"/>
        <v>0.88077858958780919</v>
      </c>
      <c r="M13" s="12">
        <f>J13/J52</f>
        <v>2.774803382632747E-2</v>
      </c>
    </row>
    <row r="14" spans="1:13">
      <c r="A14" s="15" t="s">
        <v>92</v>
      </c>
      <c r="B14" s="4" t="s">
        <v>101</v>
      </c>
      <c r="C14" s="5">
        <v>2913200</v>
      </c>
      <c r="D14" s="5">
        <v>2913200</v>
      </c>
      <c r="E14" s="5">
        <f t="shared" si="0"/>
        <v>0</v>
      </c>
      <c r="F14" s="5">
        <v>2913200</v>
      </c>
      <c r="G14" s="5"/>
      <c r="H14" s="5"/>
      <c r="I14" s="5">
        <f t="shared" si="1"/>
        <v>2913200</v>
      </c>
      <c r="J14" s="5">
        <v>1726158.15</v>
      </c>
      <c r="K14" s="5">
        <f t="shared" si="2"/>
        <v>1187041.8500000001</v>
      </c>
      <c r="L14" s="11">
        <f t="shared" si="3"/>
        <v>0.59252991555677603</v>
      </c>
      <c r="M14" s="11">
        <f>J14/J52</f>
        <v>1.9328092884725594E-3</v>
      </c>
    </row>
    <row r="15" spans="1:13" ht="22.5">
      <c r="A15" s="6" t="s">
        <v>87</v>
      </c>
      <c r="B15" s="7" t="s">
        <v>88</v>
      </c>
      <c r="C15" s="8">
        <v>2913200</v>
      </c>
      <c r="D15" s="8">
        <v>2913200</v>
      </c>
      <c r="E15" s="8">
        <f t="shared" si="0"/>
        <v>0</v>
      </c>
      <c r="F15" s="8">
        <v>2913200</v>
      </c>
      <c r="G15" s="8"/>
      <c r="H15" s="8"/>
      <c r="I15" s="8">
        <f t="shared" si="1"/>
        <v>2913200</v>
      </c>
      <c r="J15" s="8">
        <v>1726158.15</v>
      </c>
      <c r="K15" s="8">
        <f t="shared" si="2"/>
        <v>1187041.8500000001</v>
      </c>
      <c r="L15" s="12">
        <f t="shared" si="3"/>
        <v>0.59252991555677603</v>
      </c>
      <c r="M15" s="12">
        <f>J15/J52</f>
        <v>1.9328092884725594E-3</v>
      </c>
    </row>
    <row r="16" spans="1:13" ht="31.5">
      <c r="A16" s="15" t="s">
        <v>93</v>
      </c>
      <c r="B16" s="4" t="s">
        <v>18</v>
      </c>
      <c r="C16" s="5">
        <v>13110196</v>
      </c>
      <c r="D16" s="5">
        <v>16291918.960000001</v>
      </c>
      <c r="E16" s="5">
        <f t="shared" si="0"/>
        <v>3181722.9600000009</v>
      </c>
      <c r="F16" s="5">
        <v>2217243.13</v>
      </c>
      <c r="G16" s="5">
        <v>6399080.5800000001</v>
      </c>
      <c r="H16" s="5">
        <v>4590160.47</v>
      </c>
      <c r="I16" s="5">
        <f t="shared" si="1"/>
        <v>13206484.18</v>
      </c>
      <c r="J16" s="5">
        <v>8885042.3300000001</v>
      </c>
      <c r="K16" s="5">
        <f t="shared" si="2"/>
        <v>4321441.8499999996</v>
      </c>
      <c r="L16" s="11">
        <f t="shared" si="3"/>
        <v>0.67277878115778733</v>
      </c>
      <c r="M16" s="11">
        <f>J16/J52</f>
        <v>9.948736356454867E-3</v>
      </c>
    </row>
    <row r="17" spans="1:13" ht="45">
      <c r="A17" s="6" t="s">
        <v>19</v>
      </c>
      <c r="B17" s="7" t="s">
        <v>20</v>
      </c>
      <c r="C17" s="8">
        <v>4375389</v>
      </c>
      <c r="D17" s="8">
        <v>5290368</v>
      </c>
      <c r="E17" s="8">
        <f t="shared" si="0"/>
        <v>914979</v>
      </c>
      <c r="F17" s="8">
        <v>785480.43</v>
      </c>
      <c r="G17" s="8">
        <v>1555003.57</v>
      </c>
      <c r="H17" s="8">
        <v>1911311.59</v>
      </c>
      <c r="I17" s="8">
        <f t="shared" si="1"/>
        <v>4251795.59</v>
      </c>
      <c r="J17" s="8">
        <v>3228321.09</v>
      </c>
      <c r="K17" s="8">
        <f t="shared" si="2"/>
        <v>1023474.5</v>
      </c>
      <c r="L17" s="12">
        <f t="shared" si="3"/>
        <v>0.75928417104360368</v>
      </c>
      <c r="M17" s="12">
        <f>J17/J52</f>
        <v>3.6148072463255223E-3</v>
      </c>
    </row>
    <row r="18" spans="1:13">
      <c r="A18" s="6" t="s">
        <v>21</v>
      </c>
      <c r="B18" s="7" t="s">
        <v>22</v>
      </c>
      <c r="C18" s="8">
        <v>8234807</v>
      </c>
      <c r="D18" s="8">
        <v>10861550.960000001</v>
      </c>
      <c r="E18" s="8">
        <f t="shared" si="0"/>
        <v>2626743.9600000009</v>
      </c>
      <c r="F18" s="8">
        <v>1421762.7</v>
      </c>
      <c r="G18" s="8">
        <v>4714077.01</v>
      </c>
      <c r="H18" s="8">
        <v>2678848.88</v>
      </c>
      <c r="I18" s="8">
        <f t="shared" si="1"/>
        <v>8814688.5899999999</v>
      </c>
      <c r="J18" s="8">
        <v>5539491.2400000002</v>
      </c>
      <c r="K18" s="8">
        <f t="shared" si="2"/>
        <v>3275197.3499999996</v>
      </c>
      <c r="L18" s="12">
        <f t="shared" si="3"/>
        <v>0.62843867749161175</v>
      </c>
      <c r="M18" s="12">
        <f>J18/J52</f>
        <v>6.2026646411769268E-3</v>
      </c>
    </row>
    <row r="19" spans="1:13" ht="33.75">
      <c r="A19" s="6" t="s">
        <v>23</v>
      </c>
      <c r="B19" s="7" t="s">
        <v>24</v>
      </c>
      <c r="C19" s="8">
        <v>500000</v>
      </c>
      <c r="D19" s="8">
        <v>140000</v>
      </c>
      <c r="E19" s="8">
        <f t="shared" si="0"/>
        <v>-360000</v>
      </c>
      <c r="F19" s="8">
        <v>10000</v>
      </c>
      <c r="G19" s="8">
        <v>130000</v>
      </c>
      <c r="H19" s="8"/>
      <c r="I19" s="8">
        <f t="shared" si="1"/>
        <v>140000</v>
      </c>
      <c r="J19" s="8">
        <v>117230</v>
      </c>
      <c r="K19" s="8">
        <f t="shared" si="2"/>
        <v>22770</v>
      </c>
      <c r="L19" s="12">
        <f t="shared" si="3"/>
        <v>0.83735714285714291</v>
      </c>
      <c r="M19" s="12">
        <f>J19/J52</f>
        <v>1.3126446895241791E-4</v>
      </c>
    </row>
    <row r="20" spans="1:13">
      <c r="A20" s="15" t="s">
        <v>94</v>
      </c>
      <c r="B20" s="4" t="s">
        <v>25</v>
      </c>
      <c r="C20" s="5">
        <v>158335494</v>
      </c>
      <c r="D20" s="5">
        <v>231697147.47</v>
      </c>
      <c r="E20" s="5">
        <f t="shared" si="0"/>
        <v>73361653.469999999</v>
      </c>
      <c r="F20" s="5">
        <v>23751397.66</v>
      </c>
      <c r="G20" s="5">
        <v>35995231.409999996</v>
      </c>
      <c r="H20" s="5">
        <v>71184220.609999999</v>
      </c>
      <c r="I20" s="5">
        <f t="shared" si="1"/>
        <v>130930849.67999999</v>
      </c>
      <c r="J20" s="5">
        <v>97334188.189999998</v>
      </c>
      <c r="K20" s="5">
        <f t="shared" si="2"/>
        <v>33596661.489999995</v>
      </c>
      <c r="L20" s="11">
        <f t="shared" si="3"/>
        <v>0.74340148580635101</v>
      </c>
      <c r="M20" s="11">
        <f>J20/J52</f>
        <v>0.10898678259553918</v>
      </c>
    </row>
    <row r="21" spans="1:13">
      <c r="A21" s="6" t="s">
        <v>26</v>
      </c>
      <c r="B21" s="7" t="s">
        <v>27</v>
      </c>
      <c r="C21" s="8">
        <v>9765873</v>
      </c>
      <c r="D21" s="8">
        <v>18862373</v>
      </c>
      <c r="E21" s="8">
        <f t="shared" si="0"/>
        <v>9096500</v>
      </c>
      <c r="F21" s="8">
        <v>1166776.5</v>
      </c>
      <c r="G21" s="8">
        <v>1402304.5</v>
      </c>
      <c r="H21" s="8">
        <v>10650960.5</v>
      </c>
      <c r="I21" s="8">
        <f t="shared" si="1"/>
        <v>13220041.5</v>
      </c>
      <c r="J21" s="8">
        <v>7744431.54</v>
      </c>
      <c r="K21" s="8">
        <f t="shared" si="2"/>
        <v>5475609.96</v>
      </c>
      <c r="L21" s="12">
        <f t="shared" si="3"/>
        <v>0.58580992654221242</v>
      </c>
      <c r="M21" s="12">
        <f>J21/J52</f>
        <v>8.6715746262599688E-3</v>
      </c>
    </row>
    <row r="22" spans="1:13">
      <c r="A22" s="6" t="s">
        <v>28</v>
      </c>
      <c r="B22" s="7" t="s">
        <v>29</v>
      </c>
      <c r="C22" s="8">
        <v>61000</v>
      </c>
      <c r="D22" s="8">
        <v>3270337.35</v>
      </c>
      <c r="E22" s="8">
        <f t="shared" si="0"/>
        <v>3209337.35</v>
      </c>
      <c r="F22" s="8">
        <v>27999</v>
      </c>
      <c r="G22" s="8">
        <v>3196550.35</v>
      </c>
      <c r="H22" s="8">
        <v>35394</v>
      </c>
      <c r="I22" s="8">
        <f t="shared" si="1"/>
        <v>3259943.35</v>
      </c>
      <c r="J22" s="8">
        <v>1305806.73</v>
      </c>
      <c r="K22" s="8">
        <f t="shared" si="2"/>
        <v>1954136.62</v>
      </c>
      <c r="L22" s="12">
        <f t="shared" si="3"/>
        <v>0.40056117232834737</v>
      </c>
      <c r="M22" s="12">
        <f>J22/J52</f>
        <v>1.4621344960158949E-3</v>
      </c>
    </row>
    <row r="23" spans="1:13">
      <c r="A23" s="6" t="s">
        <v>30</v>
      </c>
      <c r="B23" s="7" t="s">
        <v>31</v>
      </c>
      <c r="C23" s="8"/>
      <c r="D23" s="8">
        <v>10800000</v>
      </c>
      <c r="E23" s="8">
        <f t="shared" si="0"/>
        <v>10800000</v>
      </c>
      <c r="F23" s="8">
        <v>1287700</v>
      </c>
      <c r="G23" s="8">
        <v>2212300</v>
      </c>
      <c r="H23" s="8">
        <v>5100000</v>
      </c>
      <c r="I23" s="8">
        <f t="shared" si="1"/>
        <v>8600000</v>
      </c>
      <c r="J23" s="8">
        <v>8600000</v>
      </c>
      <c r="K23" s="8">
        <f t="shared" si="2"/>
        <v>0</v>
      </c>
      <c r="L23" s="12">
        <f t="shared" si="3"/>
        <v>1</v>
      </c>
      <c r="M23" s="12">
        <f>J23/J52</f>
        <v>9.6295695043145443E-3</v>
      </c>
    </row>
    <row r="24" spans="1:13">
      <c r="A24" s="6" t="s">
        <v>32</v>
      </c>
      <c r="B24" s="7" t="s">
        <v>33</v>
      </c>
      <c r="C24" s="8">
        <v>145690524</v>
      </c>
      <c r="D24" s="8">
        <v>193209496.24000001</v>
      </c>
      <c r="E24" s="8">
        <f t="shared" si="0"/>
        <v>47518972.24000001</v>
      </c>
      <c r="F24" s="8">
        <v>20595950.16</v>
      </c>
      <c r="G24" s="8">
        <v>28199477.800000001</v>
      </c>
      <c r="H24" s="8">
        <v>54211870.810000002</v>
      </c>
      <c r="I24" s="8">
        <f t="shared" si="1"/>
        <v>103007298.77000001</v>
      </c>
      <c r="J24" s="8">
        <v>77947094.760000005</v>
      </c>
      <c r="K24" s="8">
        <f t="shared" si="2"/>
        <v>25060204.010000005</v>
      </c>
      <c r="L24" s="12">
        <f t="shared" si="3"/>
        <v>0.75671428812092512</v>
      </c>
      <c r="M24" s="12">
        <f>J24/J52</f>
        <v>8.7278717052420018E-2</v>
      </c>
    </row>
    <row r="25" spans="1:13" ht="22.5">
      <c r="A25" s="6" t="s">
        <v>34</v>
      </c>
      <c r="B25" s="7" t="s">
        <v>35</v>
      </c>
      <c r="C25" s="8">
        <v>2818097</v>
      </c>
      <c r="D25" s="8">
        <v>5554940.8799999999</v>
      </c>
      <c r="E25" s="8">
        <f t="shared" si="0"/>
        <v>2736843.88</v>
      </c>
      <c r="F25" s="8">
        <v>672972</v>
      </c>
      <c r="G25" s="8">
        <v>984598.76</v>
      </c>
      <c r="H25" s="8">
        <v>1185995.3</v>
      </c>
      <c r="I25" s="8">
        <f t="shared" si="1"/>
        <v>2843566.06</v>
      </c>
      <c r="J25" s="8">
        <v>1736855.16</v>
      </c>
      <c r="K25" s="8">
        <f t="shared" si="2"/>
        <v>1106710.9000000001</v>
      </c>
      <c r="L25" s="12">
        <f t="shared" si="3"/>
        <v>0.61080176206632597</v>
      </c>
      <c r="M25" s="12">
        <f>J25/J52</f>
        <v>1.9447869165287626E-3</v>
      </c>
    </row>
    <row r="26" spans="1:13" ht="21">
      <c r="A26" s="15" t="s">
        <v>95</v>
      </c>
      <c r="B26" s="4" t="s">
        <v>36</v>
      </c>
      <c r="C26" s="5">
        <v>82609485.099999994</v>
      </c>
      <c r="D26" s="5">
        <v>168941103.03</v>
      </c>
      <c r="E26" s="5">
        <f t="shared" si="0"/>
        <v>86331617.930000007</v>
      </c>
      <c r="F26" s="5">
        <v>11240132.890000001</v>
      </c>
      <c r="G26" s="5">
        <v>50200611.43</v>
      </c>
      <c r="H26" s="5">
        <v>56069166.710000001</v>
      </c>
      <c r="I26" s="5">
        <f t="shared" si="1"/>
        <v>117509911.03</v>
      </c>
      <c r="J26" s="5">
        <v>81228967.120000005</v>
      </c>
      <c r="K26" s="5">
        <f t="shared" si="2"/>
        <v>36280943.909999996</v>
      </c>
      <c r="L26" s="11">
        <f t="shared" si="3"/>
        <v>0.69125205191639061</v>
      </c>
      <c r="M26" s="11">
        <f>J26/J52</f>
        <v>9.0953486586711735E-2</v>
      </c>
    </row>
    <row r="27" spans="1:13">
      <c r="A27" s="6" t="s">
        <v>37</v>
      </c>
      <c r="B27" s="7" t="s">
        <v>38</v>
      </c>
      <c r="C27" s="8">
        <v>1387737</v>
      </c>
      <c r="D27" s="8">
        <v>27900651.219999999</v>
      </c>
      <c r="E27" s="8">
        <f t="shared" si="0"/>
        <v>26512914.219999999</v>
      </c>
      <c r="F27" s="8">
        <v>81517.710000000006</v>
      </c>
      <c r="G27" s="8">
        <v>4477055</v>
      </c>
      <c r="H27" s="8">
        <v>9604636.9700000007</v>
      </c>
      <c r="I27" s="8">
        <f t="shared" si="1"/>
        <v>14163209.68</v>
      </c>
      <c r="J27" s="8">
        <v>8305925.4000000004</v>
      </c>
      <c r="K27" s="8">
        <f t="shared" si="2"/>
        <v>5857284.2799999993</v>
      </c>
      <c r="L27" s="12">
        <f t="shared" si="3"/>
        <v>0.58644372198548156</v>
      </c>
      <c r="M27" s="12">
        <f>J27/J52</f>
        <v>9.3002890624362313E-3</v>
      </c>
    </row>
    <row r="28" spans="1:13">
      <c r="A28" s="6" t="s">
        <v>39</v>
      </c>
      <c r="B28" s="7" t="s">
        <v>40</v>
      </c>
      <c r="C28" s="8">
        <v>63736175.100000001</v>
      </c>
      <c r="D28" s="8">
        <v>114881768.64</v>
      </c>
      <c r="E28" s="8">
        <f t="shared" si="0"/>
        <v>51145593.539999999</v>
      </c>
      <c r="F28" s="8">
        <v>6972692.6299999999</v>
      </c>
      <c r="G28" s="8">
        <v>37553289.060000002</v>
      </c>
      <c r="H28" s="8">
        <v>39439280.649999999</v>
      </c>
      <c r="I28" s="8">
        <f t="shared" si="1"/>
        <v>83965262.340000004</v>
      </c>
      <c r="J28" s="8">
        <v>57555441.149999999</v>
      </c>
      <c r="K28" s="8">
        <f t="shared" si="2"/>
        <v>26409821.190000005</v>
      </c>
      <c r="L28" s="12">
        <f t="shared" si="3"/>
        <v>0.68546729380706417</v>
      </c>
      <c r="M28" s="12">
        <f>J28/J52</f>
        <v>6.4445828012257025E-2</v>
      </c>
    </row>
    <row r="29" spans="1:13">
      <c r="A29" s="6" t="s">
        <v>41</v>
      </c>
      <c r="B29" s="7" t="s">
        <v>42</v>
      </c>
      <c r="C29" s="8">
        <v>12349972</v>
      </c>
      <c r="D29" s="8">
        <v>21403659.170000002</v>
      </c>
      <c r="E29" s="8">
        <f t="shared" si="0"/>
        <v>9053687.1700000018</v>
      </c>
      <c r="F29" s="8">
        <v>3252216.45</v>
      </c>
      <c r="G29" s="8">
        <v>7264371.3700000001</v>
      </c>
      <c r="H29" s="8">
        <v>5688133.3899999997</v>
      </c>
      <c r="I29" s="8">
        <f t="shared" si="1"/>
        <v>16204721.210000001</v>
      </c>
      <c r="J29" s="8">
        <v>12198018.42</v>
      </c>
      <c r="K29" s="8">
        <f t="shared" si="2"/>
        <v>4006702.790000001</v>
      </c>
      <c r="L29" s="12">
        <f t="shared" si="3"/>
        <v>0.75274472556013816</v>
      </c>
      <c r="M29" s="12">
        <f>J29/J52</f>
        <v>1.3658333277941755E-2</v>
      </c>
    </row>
    <row r="30" spans="1:13" ht="22.5">
      <c r="A30" s="6" t="s">
        <v>43</v>
      </c>
      <c r="B30" s="7" t="s">
        <v>44</v>
      </c>
      <c r="C30" s="8">
        <v>5135601</v>
      </c>
      <c r="D30" s="8">
        <v>4755024</v>
      </c>
      <c r="E30" s="8">
        <f t="shared" si="0"/>
        <v>-380577</v>
      </c>
      <c r="F30" s="8">
        <v>933706.1</v>
      </c>
      <c r="G30" s="8">
        <v>905896</v>
      </c>
      <c r="H30" s="8">
        <v>1337115.7</v>
      </c>
      <c r="I30" s="8">
        <f t="shared" si="1"/>
        <v>3176717.8</v>
      </c>
      <c r="J30" s="8">
        <v>3169582.15</v>
      </c>
      <c r="K30" s="8">
        <f t="shared" si="2"/>
        <v>7135.6499999999069</v>
      </c>
      <c r="L30" s="12">
        <f t="shared" si="3"/>
        <v>0.99775376648187009</v>
      </c>
      <c r="M30" s="12">
        <f>J30/J52</f>
        <v>3.5490362340767126E-3</v>
      </c>
    </row>
    <row r="31" spans="1:13">
      <c r="A31" s="15" t="s">
        <v>99</v>
      </c>
      <c r="B31" s="4" t="s">
        <v>45</v>
      </c>
      <c r="C31" s="5">
        <v>125400</v>
      </c>
      <c r="D31" s="5">
        <v>125400</v>
      </c>
      <c r="E31" s="5">
        <f t="shared" si="0"/>
        <v>0</v>
      </c>
      <c r="F31" s="5"/>
      <c r="G31" s="5">
        <v>4000</v>
      </c>
      <c r="H31" s="5">
        <v>1000</v>
      </c>
      <c r="I31" s="5">
        <f t="shared" si="1"/>
        <v>5000</v>
      </c>
      <c r="J31" s="5">
        <v>5000</v>
      </c>
      <c r="K31" s="5">
        <f t="shared" si="2"/>
        <v>0</v>
      </c>
      <c r="L31" s="11">
        <f t="shared" si="3"/>
        <v>1</v>
      </c>
      <c r="M31" s="11">
        <f>J31/J52</f>
        <v>5.5985869211131072E-6</v>
      </c>
    </row>
    <row r="32" spans="1:13" ht="22.5">
      <c r="A32" s="6" t="s">
        <v>46</v>
      </c>
      <c r="B32" s="7" t="s">
        <v>47</v>
      </c>
      <c r="C32" s="8">
        <v>125400</v>
      </c>
      <c r="D32" s="8">
        <v>125400</v>
      </c>
      <c r="E32" s="8">
        <f t="shared" si="0"/>
        <v>0</v>
      </c>
      <c r="F32" s="8"/>
      <c r="G32" s="8">
        <v>4000</v>
      </c>
      <c r="H32" s="8">
        <v>1000</v>
      </c>
      <c r="I32" s="8">
        <f t="shared" si="1"/>
        <v>5000</v>
      </c>
      <c r="J32" s="8">
        <v>5000</v>
      </c>
      <c r="K32" s="8">
        <f t="shared" si="2"/>
        <v>0</v>
      </c>
      <c r="L32" s="12">
        <f t="shared" si="3"/>
        <v>1</v>
      </c>
      <c r="M32" s="12">
        <f>J32/J52</f>
        <v>5.5985869211131072E-6</v>
      </c>
    </row>
    <row r="33" spans="1:13">
      <c r="A33" s="15" t="s">
        <v>96</v>
      </c>
      <c r="B33" s="4" t="s">
        <v>48</v>
      </c>
      <c r="C33" s="5">
        <v>569929469</v>
      </c>
      <c r="D33" s="5">
        <v>658480037.09000003</v>
      </c>
      <c r="E33" s="5">
        <f t="shared" si="0"/>
        <v>88550568.090000033</v>
      </c>
      <c r="F33" s="5">
        <v>136058677.38999999</v>
      </c>
      <c r="G33" s="5">
        <v>226011023.25</v>
      </c>
      <c r="H33" s="5">
        <v>121440448.94</v>
      </c>
      <c r="I33" s="5">
        <f t="shared" si="1"/>
        <v>483510149.57999998</v>
      </c>
      <c r="J33" s="5">
        <v>437898296.35000002</v>
      </c>
      <c r="K33" s="5">
        <f t="shared" si="2"/>
        <v>45611853.229999959</v>
      </c>
      <c r="L33" s="11">
        <f t="shared" si="3"/>
        <v>0.90566515869497133</v>
      </c>
      <c r="M33" s="11">
        <f>J33/J52</f>
        <v>0.49032233494456434</v>
      </c>
    </row>
    <row r="34" spans="1:13">
      <c r="A34" s="6" t="s">
        <v>49</v>
      </c>
      <c r="B34" s="7" t="s">
        <v>50</v>
      </c>
      <c r="C34" s="8">
        <v>116597517</v>
      </c>
      <c r="D34" s="8">
        <v>130004419.98999999</v>
      </c>
      <c r="E34" s="8">
        <f t="shared" si="0"/>
        <v>13406902.989999995</v>
      </c>
      <c r="F34" s="8">
        <v>26730923</v>
      </c>
      <c r="G34" s="8">
        <v>40866425.979999997</v>
      </c>
      <c r="H34" s="8">
        <v>36056471.780000001</v>
      </c>
      <c r="I34" s="8">
        <f t="shared" si="1"/>
        <v>103653820.75999999</v>
      </c>
      <c r="J34" s="8">
        <v>89223918.129999995</v>
      </c>
      <c r="K34" s="8">
        <f t="shared" si="2"/>
        <v>14429902.629999995</v>
      </c>
      <c r="L34" s="12">
        <f t="shared" si="3"/>
        <v>0.86078754720087947</v>
      </c>
      <c r="M34" s="12">
        <f>J34/J52</f>
        <v>9.9905572218616928E-2</v>
      </c>
    </row>
    <row r="35" spans="1:13">
      <c r="A35" s="6" t="s">
        <v>51</v>
      </c>
      <c r="B35" s="7" t="s">
        <v>52</v>
      </c>
      <c r="C35" s="8">
        <v>430149340</v>
      </c>
      <c r="D35" s="8">
        <v>505197990.26999998</v>
      </c>
      <c r="E35" s="8">
        <f t="shared" si="0"/>
        <v>75048650.269999981</v>
      </c>
      <c r="F35" s="8">
        <v>106366385.09999999</v>
      </c>
      <c r="G35" s="8">
        <v>174451130.28</v>
      </c>
      <c r="H35" s="8">
        <v>79997938.489999995</v>
      </c>
      <c r="I35" s="8">
        <f t="shared" si="1"/>
        <v>360815453.87</v>
      </c>
      <c r="J35" s="8">
        <v>330207975.44999999</v>
      </c>
      <c r="K35" s="8">
        <f t="shared" si="2"/>
        <v>30607478.420000017</v>
      </c>
      <c r="L35" s="12">
        <f t="shared" si="3"/>
        <v>0.91517137613781996</v>
      </c>
      <c r="M35" s="12">
        <f>J35/J52</f>
        <v>0.36973961052032162</v>
      </c>
    </row>
    <row r="36" spans="1:13" ht="22.5">
      <c r="A36" s="6" t="s">
        <v>53</v>
      </c>
      <c r="B36" s="7" t="s">
        <v>54</v>
      </c>
      <c r="C36" s="8">
        <v>11817726</v>
      </c>
      <c r="D36" s="8">
        <v>11693740.83</v>
      </c>
      <c r="E36" s="8">
        <f t="shared" si="0"/>
        <v>-123985.16999999993</v>
      </c>
      <c r="F36" s="8">
        <v>811960</v>
      </c>
      <c r="G36" s="8">
        <v>7833798.7999999998</v>
      </c>
      <c r="H36" s="8">
        <v>2747670.03</v>
      </c>
      <c r="I36" s="8">
        <f t="shared" si="1"/>
        <v>11393428.83</v>
      </c>
      <c r="J36" s="8">
        <v>10832057.58</v>
      </c>
      <c r="K36" s="8">
        <f t="shared" si="2"/>
        <v>561371.25</v>
      </c>
      <c r="L36" s="12">
        <f t="shared" si="3"/>
        <v>0.95072850689848032</v>
      </c>
      <c r="M36" s="12">
        <f>J36/J52</f>
        <v>1.212884317922642E-2</v>
      </c>
    </row>
    <row r="37" spans="1:13">
      <c r="A37" s="6" t="s">
        <v>55</v>
      </c>
      <c r="B37" s="7" t="s">
        <v>56</v>
      </c>
      <c r="C37" s="8">
        <v>11364886</v>
      </c>
      <c r="D37" s="8">
        <v>11583886</v>
      </c>
      <c r="E37" s="8">
        <f t="shared" si="0"/>
        <v>219000</v>
      </c>
      <c r="F37" s="8">
        <v>2149409.29</v>
      </c>
      <c r="G37" s="8">
        <v>2859668.19</v>
      </c>
      <c r="H37" s="8">
        <v>2638368.64</v>
      </c>
      <c r="I37" s="8">
        <f t="shared" si="1"/>
        <v>7647446.120000001</v>
      </c>
      <c r="J37" s="8">
        <v>7634345.1900000004</v>
      </c>
      <c r="K37" s="8">
        <f t="shared" si="2"/>
        <v>13100.930000000633</v>
      </c>
      <c r="L37" s="12">
        <f t="shared" si="3"/>
        <v>0.998286888224588</v>
      </c>
      <c r="M37" s="12">
        <f>J37/J52</f>
        <v>8.5483090263993537E-3</v>
      </c>
    </row>
    <row r="38" spans="1:13">
      <c r="A38" s="15" t="s">
        <v>97</v>
      </c>
      <c r="B38" s="4" t="s">
        <v>57</v>
      </c>
      <c r="C38" s="5">
        <v>68375214.900000006</v>
      </c>
      <c r="D38" s="5">
        <v>80699343.019999996</v>
      </c>
      <c r="E38" s="5">
        <f t="shared" si="0"/>
        <v>12324128.11999999</v>
      </c>
      <c r="F38" s="5">
        <v>18556388.949999999</v>
      </c>
      <c r="G38" s="5">
        <v>21143586.859999999</v>
      </c>
      <c r="H38" s="5">
        <v>19963218.210000001</v>
      </c>
      <c r="I38" s="5">
        <f t="shared" si="1"/>
        <v>59663194.020000003</v>
      </c>
      <c r="J38" s="5">
        <v>56817844.630000003</v>
      </c>
      <c r="K38" s="5">
        <f t="shared" si="2"/>
        <v>2845349.3900000006</v>
      </c>
      <c r="L38" s="11">
        <f t="shared" si="3"/>
        <v>0.95230980444918523</v>
      </c>
      <c r="M38" s="11">
        <f>J38/J52</f>
        <v>6.3619928366270923E-2</v>
      </c>
    </row>
    <row r="39" spans="1:13">
      <c r="A39" s="6" t="s">
        <v>58</v>
      </c>
      <c r="B39" s="7" t="s">
        <v>59</v>
      </c>
      <c r="C39" s="8">
        <v>61142587.899999999</v>
      </c>
      <c r="D39" s="8">
        <v>71763469.019999996</v>
      </c>
      <c r="E39" s="8">
        <f t="shared" si="0"/>
        <v>10620881.119999997</v>
      </c>
      <c r="F39" s="8">
        <v>16744274.949999999</v>
      </c>
      <c r="G39" s="8">
        <v>19130095.859999999</v>
      </c>
      <c r="H39" s="8">
        <v>17469281.210000001</v>
      </c>
      <c r="I39" s="8">
        <f t="shared" si="1"/>
        <v>53343652.020000003</v>
      </c>
      <c r="J39" s="8">
        <v>50981140.020000003</v>
      </c>
      <c r="K39" s="8">
        <f t="shared" si="2"/>
        <v>2362512</v>
      </c>
      <c r="L39" s="12">
        <f t="shared" si="3"/>
        <v>0.95571146874019375</v>
      </c>
      <c r="M39" s="12">
        <f>J39/J52</f>
        <v>5.708446874788161E-2</v>
      </c>
    </row>
    <row r="40" spans="1:13" ht="22.5">
      <c r="A40" s="6" t="s">
        <v>60</v>
      </c>
      <c r="B40" s="7" t="s">
        <v>61</v>
      </c>
      <c r="C40" s="8">
        <v>7232627</v>
      </c>
      <c r="D40" s="8">
        <v>8935874</v>
      </c>
      <c r="E40" s="8">
        <f t="shared" si="0"/>
        <v>1703247</v>
      </c>
      <c r="F40" s="8">
        <v>1812114</v>
      </c>
      <c r="G40" s="8">
        <v>2013491</v>
      </c>
      <c r="H40" s="8">
        <v>2493937</v>
      </c>
      <c r="I40" s="8">
        <f t="shared" si="1"/>
        <v>6319542</v>
      </c>
      <c r="J40" s="8">
        <v>5836704.6100000003</v>
      </c>
      <c r="K40" s="8">
        <f t="shared" si="2"/>
        <v>482837.38999999966</v>
      </c>
      <c r="L40" s="12">
        <f t="shared" si="3"/>
        <v>0.92359614193560235</v>
      </c>
      <c r="M40" s="12">
        <f>J40/J52</f>
        <v>6.5354596183893167E-3</v>
      </c>
    </row>
    <row r="41" spans="1:13">
      <c r="A41" s="15" t="s">
        <v>100</v>
      </c>
      <c r="B41" s="4" t="s">
        <v>62</v>
      </c>
      <c r="C41" s="5">
        <v>27566370</v>
      </c>
      <c r="D41" s="5">
        <v>38413957.630000003</v>
      </c>
      <c r="E41" s="5">
        <f t="shared" si="0"/>
        <v>10847587.630000003</v>
      </c>
      <c r="F41" s="5">
        <v>8570643</v>
      </c>
      <c r="G41" s="5">
        <v>10723132</v>
      </c>
      <c r="H41" s="5">
        <v>9684643.9800000004</v>
      </c>
      <c r="I41" s="5">
        <f t="shared" si="1"/>
        <v>28978418.98</v>
      </c>
      <c r="J41" s="5">
        <v>27868495.420000002</v>
      </c>
      <c r="K41" s="5">
        <f t="shared" si="2"/>
        <v>1109923.5599999987</v>
      </c>
      <c r="L41" s="11">
        <f t="shared" si="3"/>
        <v>0.9616982706763253</v>
      </c>
      <c r="M41" s="11">
        <f>J41/J52</f>
        <v>3.1204838793902512E-2</v>
      </c>
    </row>
    <row r="42" spans="1:13">
      <c r="A42" s="6" t="s">
        <v>63</v>
      </c>
      <c r="B42" s="7" t="s">
        <v>64</v>
      </c>
      <c r="C42" s="8">
        <v>27072450</v>
      </c>
      <c r="D42" s="8">
        <v>37920037.630000003</v>
      </c>
      <c r="E42" s="8">
        <f t="shared" si="0"/>
        <v>10847587.630000003</v>
      </c>
      <c r="F42" s="8">
        <v>8470238</v>
      </c>
      <c r="G42" s="8">
        <v>10599217</v>
      </c>
      <c r="H42" s="8">
        <v>9562843.9800000004</v>
      </c>
      <c r="I42" s="8">
        <f t="shared" si="1"/>
        <v>28632298.98</v>
      </c>
      <c r="J42" s="8">
        <v>27522375.420000002</v>
      </c>
      <c r="K42" s="8">
        <f t="shared" si="2"/>
        <v>1109923.5599999987</v>
      </c>
      <c r="L42" s="12">
        <f t="shared" si="3"/>
        <v>0.9612352622897905</v>
      </c>
      <c r="M42" s="12">
        <f>J42/J52</f>
        <v>3.0817282212875375E-2</v>
      </c>
    </row>
    <row r="43" spans="1:13" ht="22.5">
      <c r="A43" s="6" t="s">
        <v>65</v>
      </c>
      <c r="B43" s="7" t="s">
        <v>66</v>
      </c>
      <c r="C43" s="8">
        <v>493920</v>
      </c>
      <c r="D43" s="8">
        <v>493920</v>
      </c>
      <c r="E43" s="8">
        <f t="shared" si="0"/>
        <v>0</v>
      </c>
      <c r="F43" s="8">
        <v>100405</v>
      </c>
      <c r="G43" s="8">
        <v>123915</v>
      </c>
      <c r="H43" s="8">
        <v>121800</v>
      </c>
      <c r="I43" s="8">
        <f t="shared" si="1"/>
        <v>346120</v>
      </c>
      <c r="J43" s="8">
        <v>346120</v>
      </c>
      <c r="K43" s="8">
        <f t="shared" si="2"/>
        <v>0</v>
      </c>
      <c r="L43" s="12">
        <f t="shared" si="3"/>
        <v>1</v>
      </c>
      <c r="M43" s="12">
        <f>J43/J52</f>
        <v>3.8755658102713374E-4</v>
      </c>
    </row>
    <row r="44" spans="1:13">
      <c r="A44" s="15" t="s">
        <v>98</v>
      </c>
      <c r="B44" s="4" t="s">
        <v>67</v>
      </c>
      <c r="C44" s="5">
        <f>87344299+4833271+10000000</f>
        <v>102177570</v>
      </c>
      <c r="D44" s="5">
        <v>126192664.59</v>
      </c>
      <c r="E44" s="5">
        <f t="shared" si="0"/>
        <v>24015094.590000004</v>
      </c>
      <c r="F44" s="5">
        <v>42039488.990000002</v>
      </c>
      <c r="G44" s="5">
        <v>42556224.609999999</v>
      </c>
      <c r="H44" s="5">
        <v>15852774.25</v>
      </c>
      <c r="I44" s="5">
        <f t="shared" si="1"/>
        <v>100448487.84999999</v>
      </c>
      <c r="J44" s="5">
        <v>86744599.349999994</v>
      </c>
      <c r="K44" s="5">
        <f t="shared" si="2"/>
        <v>13703888.5</v>
      </c>
      <c r="L44" s="11">
        <f t="shared" si="3"/>
        <v>0.86357297363735275</v>
      </c>
      <c r="M44" s="11">
        <f>J44/J52</f>
        <v>9.7129435879621306E-2</v>
      </c>
    </row>
    <row r="45" spans="1:13">
      <c r="A45" s="6" t="s">
        <v>68</v>
      </c>
      <c r="B45" s="7" t="s">
        <v>69</v>
      </c>
      <c r="C45" s="8">
        <v>3558237</v>
      </c>
      <c r="D45" s="8">
        <v>3762988</v>
      </c>
      <c r="E45" s="8">
        <f t="shared" si="0"/>
        <v>204751</v>
      </c>
      <c r="F45" s="8">
        <v>875338.99</v>
      </c>
      <c r="G45" s="8">
        <v>915533.02</v>
      </c>
      <c r="H45" s="8">
        <v>1143392.17</v>
      </c>
      <c r="I45" s="8">
        <f t="shared" si="1"/>
        <v>2934264.1799999997</v>
      </c>
      <c r="J45" s="8">
        <v>2782691.38</v>
      </c>
      <c r="K45" s="8">
        <f t="shared" si="2"/>
        <v>151572.79999999981</v>
      </c>
      <c r="L45" s="12">
        <f t="shared" si="3"/>
        <v>0.94834384680386896</v>
      </c>
      <c r="M45" s="12">
        <f>J45/J52</f>
        <v>3.1158279131124366E-3</v>
      </c>
    </row>
    <row r="46" spans="1:13">
      <c r="A46" s="6" t="s">
        <v>70</v>
      </c>
      <c r="B46" s="7" t="s">
        <v>71</v>
      </c>
      <c r="C46" s="8">
        <f>61100753+4833271+10000000</f>
        <v>75934024</v>
      </c>
      <c r="D46" s="8">
        <v>111793838.98999999</v>
      </c>
      <c r="E46" s="8">
        <f t="shared" si="0"/>
        <v>35859814.989999995</v>
      </c>
      <c r="F46" s="8">
        <v>36306467</v>
      </c>
      <c r="G46" s="8">
        <v>38320132.990000002</v>
      </c>
      <c r="H46" s="8">
        <v>13291252.08</v>
      </c>
      <c r="I46" s="8">
        <f t="shared" si="1"/>
        <v>87917852.070000008</v>
      </c>
      <c r="J46" s="8">
        <v>77506188.25</v>
      </c>
      <c r="K46" s="8">
        <f t="shared" si="2"/>
        <v>10411663.820000008</v>
      </c>
      <c r="L46" s="12">
        <f t="shared" si="3"/>
        <v>0.8815750888487327</v>
      </c>
      <c r="M46" s="12">
        <f>J46/J52</f>
        <v>8.6785026368356083E-2</v>
      </c>
    </row>
    <row r="47" spans="1:13">
      <c r="A47" s="6" t="s">
        <v>72</v>
      </c>
      <c r="B47" s="7" t="s">
        <v>73</v>
      </c>
      <c r="C47" s="8">
        <v>22685309</v>
      </c>
      <c r="D47" s="8">
        <v>10586337.6</v>
      </c>
      <c r="E47" s="8">
        <f t="shared" si="0"/>
        <v>-12098971.4</v>
      </c>
      <c r="F47" s="8">
        <v>4848183</v>
      </c>
      <c r="G47" s="8">
        <v>3320558.6</v>
      </c>
      <c r="H47" s="8">
        <v>1378130</v>
      </c>
      <c r="I47" s="8">
        <f t="shared" si="1"/>
        <v>9546871.5999999996</v>
      </c>
      <c r="J47" s="8">
        <v>6406219.7199999997</v>
      </c>
      <c r="K47" s="8">
        <f t="shared" si="2"/>
        <v>3140651.88</v>
      </c>
      <c r="L47" s="12">
        <f t="shared" si="3"/>
        <v>0.67102816382279618</v>
      </c>
      <c r="M47" s="12">
        <f>J47/J52</f>
        <v>7.1731555876337746E-3</v>
      </c>
    </row>
    <row r="48" spans="1:13" ht="22.5">
      <c r="A48" s="6" t="s">
        <v>89</v>
      </c>
      <c r="B48" s="7" t="s">
        <v>90</v>
      </c>
      <c r="C48" s="8"/>
      <c r="D48" s="8">
        <v>49500</v>
      </c>
      <c r="E48" s="8">
        <f t="shared" si="0"/>
        <v>49500</v>
      </c>
      <c r="F48" s="8">
        <v>9500</v>
      </c>
      <c r="G48" s="8"/>
      <c r="H48" s="8">
        <v>40000</v>
      </c>
      <c r="I48" s="8">
        <f t="shared" si="1"/>
        <v>49500</v>
      </c>
      <c r="J48" s="8">
        <v>49500</v>
      </c>
      <c r="K48" s="8">
        <f t="shared" si="2"/>
        <v>0</v>
      </c>
      <c r="L48" s="12">
        <f t="shared" si="3"/>
        <v>1</v>
      </c>
      <c r="M48" s="12">
        <f>J48/J52</f>
        <v>5.5426010519019765E-5</v>
      </c>
    </row>
    <row r="49" spans="1:13">
      <c r="A49" s="15" t="s">
        <v>74</v>
      </c>
      <c r="B49" s="4" t="s">
        <v>75</v>
      </c>
      <c r="C49" s="5">
        <v>2200724</v>
      </c>
      <c r="D49" s="5">
        <v>8996623.5999999996</v>
      </c>
      <c r="E49" s="5">
        <f t="shared" si="0"/>
        <v>6795899.5999999996</v>
      </c>
      <c r="F49" s="5">
        <v>5626343.5</v>
      </c>
      <c r="G49" s="5">
        <v>942402.75</v>
      </c>
      <c r="H49" s="5">
        <v>1976496.55</v>
      </c>
      <c r="I49" s="5">
        <f t="shared" si="1"/>
        <v>8545242.8000000007</v>
      </c>
      <c r="J49" s="5">
        <v>6882478.0800000001</v>
      </c>
      <c r="K49" s="5">
        <f t="shared" si="2"/>
        <v>1662764.7200000007</v>
      </c>
      <c r="L49" s="11">
        <f t="shared" si="3"/>
        <v>0.80541632825225273</v>
      </c>
      <c r="M49" s="11">
        <f>J49/J52</f>
        <v>7.7064303527071302E-3</v>
      </c>
    </row>
    <row r="50" spans="1:13">
      <c r="A50" s="6" t="s">
        <v>76</v>
      </c>
      <c r="B50" s="7" t="s">
        <v>77</v>
      </c>
      <c r="C50" s="8"/>
      <c r="D50" s="8">
        <v>6111500</v>
      </c>
      <c r="E50" s="8">
        <f t="shared" si="0"/>
        <v>6111500</v>
      </c>
      <c r="F50" s="8">
        <v>5111500</v>
      </c>
      <c r="G50" s="8"/>
      <c r="H50" s="8">
        <v>1000000</v>
      </c>
      <c r="I50" s="8">
        <f t="shared" si="1"/>
        <v>6111500</v>
      </c>
      <c r="J50" s="8">
        <v>4935621.2699999996</v>
      </c>
      <c r="K50" s="8">
        <f t="shared" si="2"/>
        <v>1175878.7300000004</v>
      </c>
      <c r="L50" s="12">
        <f t="shared" si="3"/>
        <v>0.80759572445389827</v>
      </c>
      <c r="M50" s="12">
        <f>J50/J52</f>
        <v>5.5265009379579328E-3</v>
      </c>
    </row>
    <row r="51" spans="1:13">
      <c r="A51" s="6" t="s">
        <v>78</v>
      </c>
      <c r="B51" s="7" t="s">
        <v>79</v>
      </c>
      <c r="C51" s="8">
        <v>2200724</v>
      </c>
      <c r="D51" s="8">
        <v>2885123.6</v>
      </c>
      <c r="E51" s="8">
        <f t="shared" si="0"/>
        <v>684399.60000000009</v>
      </c>
      <c r="F51" s="8">
        <v>514843.5</v>
      </c>
      <c r="G51" s="8">
        <v>942402.75</v>
      </c>
      <c r="H51" s="8">
        <v>976496.55</v>
      </c>
      <c r="I51" s="8">
        <f t="shared" si="1"/>
        <v>2433742.7999999998</v>
      </c>
      <c r="J51" s="8">
        <v>1946856.81</v>
      </c>
      <c r="K51" s="8">
        <f t="shared" si="2"/>
        <v>486885.98999999976</v>
      </c>
      <c r="L51" s="12">
        <f t="shared" si="3"/>
        <v>0.79994353142000063</v>
      </c>
      <c r="M51" s="12">
        <f>J51/J52</f>
        <v>2.1799294147491974E-3</v>
      </c>
    </row>
    <row r="52" spans="1:13">
      <c r="A52" s="16"/>
      <c r="B52" s="9"/>
      <c r="C52" s="10">
        <f>1130695054+4833271+10000000</f>
        <v>1145528325</v>
      </c>
      <c r="D52" s="10">
        <v>1482141909.97</v>
      </c>
      <c r="E52" s="10">
        <f t="shared" si="0"/>
        <v>336613584.97000003</v>
      </c>
      <c r="F52" s="10">
        <v>275678190.82999998</v>
      </c>
      <c r="G52" s="10">
        <v>426439964.44</v>
      </c>
      <c r="H52" s="10">
        <v>342235263.50999999</v>
      </c>
      <c r="I52" s="10">
        <f t="shared" si="1"/>
        <v>1044353418.78</v>
      </c>
      <c r="J52" s="10">
        <v>893082499.28999996</v>
      </c>
      <c r="K52" s="10">
        <f t="shared" si="2"/>
        <v>151270919.49000001</v>
      </c>
      <c r="L52" s="13">
        <f t="shared" si="3"/>
        <v>0.85515351721957045</v>
      </c>
      <c r="M52" s="13">
        <f>M6+M14+M16+M20+M26+M31+M33+M38+M41+M44+M49</f>
        <v>1.0000000000000002</v>
      </c>
    </row>
    <row r="54" spans="1:13">
      <c r="A54" s="1" t="s">
        <v>102</v>
      </c>
    </row>
  </sheetData>
  <mergeCells count="1">
    <mergeCell ref="A2:M2"/>
  </mergeCells>
  <pageMargins left="0.70866141732283472" right="0.70866141732283472" top="0.74803149606299213" bottom="0.3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2013-11-19T09:25:06Z</cp:lastPrinted>
  <dcterms:created xsi:type="dcterms:W3CDTF">2002-03-11T10:22:12Z</dcterms:created>
  <dcterms:modified xsi:type="dcterms:W3CDTF">2013-11-19T09:25:26Z</dcterms:modified>
</cp:coreProperties>
</file>